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“冬春游广西”住宿优惠补助审核明细表" sheetId="1" r:id="rId1"/>
    <sheet name="已发放补助资金清退情况明细表" sheetId="3" r:id="rId2"/>
    <sheet name="靖西长丰酒店" sheetId="2" state="hidden" r:id="rId3"/>
  </sheets>
  <definedNames>
    <definedName name="_xlnm._FilterDatabase" localSheetId="0" hidden="1">“冬春游广西”住宿优惠补助审核明细表!$A$3:$AJ$123</definedName>
    <definedName name="_xlnm.Print_Area" localSheetId="0">“冬春游广西”住宿优惠补助审核明细表!$A$2:$AJ$123</definedName>
    <definedName name="_xlnm.Print_Area" localSheetId="1">已发放补助资金清退情况明细表!$A$1:$H$26</definedName>
    <definedName name="_xlnm.Print_Titles" localSheetId="0">“冬春游广西”住宿优惠补助审核明细表!$1:$3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<sst xmlns="http://schemas.openxmlformats.org/spreadsheetml/2006/main" count="610" uniqueCount="313">
  <si>
    <t>“冬春游广西”住宿优惠补助审核明细表</t>
  </si>
  <si>
    <t>批次</t>
  </si>
  <si>
    <t>序号</t>
  </si>
  <si>
    <t>企业名称</t>
  </si>
  <si>
    <t>酒店名称</t>
  </si>
  <si>
    <t>酒店房间总数</t>
  </si>
  <si>
    <t>参加活动天数</t>
  </si>
  <si>
    <t>1月入住核定房间数</t>
  </si>
  <si>
    <t>1月报税房费收入</t>
  </si>
  <si>
    <t>1月平均房价</t>
  </si>
  <si>
    <t>52天入住核定房间数</t>
  </si>
  <si>
    <t>52天报税房费收入</t>
  </si>
  <si>
    <t>52天平均房价</t>
  </si>
  <si>
    <t>平均房价价差</t>
  </si>
  <si>
    <t>应发补助金额</t>
  </si>
  <si>
    <t>备注</t>
  </si>
  <si>
    <t>公安提供</t>
  </si>
  <si>
    <t>一键游初核</t>
  </si>
  <si>
    <t>审核房间数</t>
  </si>
  <si>
    <t>差异（复核-初核）</t>
  </si>
  <si>
    <t>酒店提供</t>
  </si>
  <si>
    <t>审核房费收入</t>
  </si>
  <si>
    <t>审核平均房价</t>
  </si>
  <si>
    <t>审核平均房价差</t>
  </si>
  <si>
    <t>审核应发补助金额</t>
  </si>
  <si>
    <t>第三批</t>
  </si>
  <si>
    <t>广西沃顿国际大酒店有限公司</t>
  </si>
  <si>
    <t>南宁沃顿国际大酒店</t>
  </si>
  <si>
    <t>第二批</t>
  </si>
  <si>
    <t>广西荔园饭店投资有限公司</t>
  </si>
  <si>
    <t>南宁荔园维景国际大酒店</t>
  </si>
  <si>
    <t>第四批</t>
  </si>
  <si>
    <t>南宁明园饭店有限责任公司</t>
  </si>
  <si>
    <t>南宁明园饭店</t>
  </si>
  <si>
    <t>广西南宁凤凰宾馆有限公司</t>
  </si>
  <si>
    <t>南宁凤凰宾馆</t>
  </si>
  <si>
    <t>南宁市世纪君悦大酒店有限公司</t>
  </si>
  <si>
    <t>南宁市世纪君悦大酒店</t>
  </si>
  <si>
    <t>第六批</t>
  </si>
  <si>
    <t>南宁景都国际大酒店有限公司</t>
  </si>
  <si>
    <t>南宁景都国际大酒店</t>
  </si>
  <si>
    <t>已退出</t>
  </si>
  <si>
    <t>广西南宁邕州饭店有限公司</t>
  </si>
  <si>
    <t>南宁邕州饭店</t>
  </si>
  <si>
    <t>广西相思湖国际大酒店有限责任公司</t>
  </si>
  <si>
    <t>南宁相思湖国际大酒店</t>
  </si>
  <si>
    <t>广西怡养园酒店管理有限公司</t>
  </si>
  <si>
    <t>南宁怡养花园大酒店</t>
  </si>
  <si>
    <t>上林曼悦酒店管理有限公司</t>
  </si>
  <si>
    <t>天龙湾曼悦酒店（上林县政府店）</t>
  </si>
  <si>
    <t>广西南宁国宾美景酒店管理服务有限公司</t>
  </si>
  <si>
    <t>南宁国宾美景养生酒店</t>
  </si>
  <si>
    <t>第五批</t>
  </si>
  <si>
    <t>广西泊宁酒店管理有限公司</t>
  </si>
  <si>
    <t>广西泊宁酒店</t>
  </si>
  <si>
    <t>第一批</t>
  </si>
  <si>
    <t>南宁圣展酒店管理有限公司</t>
  </si>
  <si>
    <t>南宁圣展酒店</t>
  </si>
  <si>
    <t>未签约活动协议，实际未参与活动</t>
  </si>
  <si>
    <t>广西金龙酒店管理有限公司</t>
  </si>
  <si>
    <t>维也纳国际酒店（武鸣三月三广场店）</t>
  </si>
  <si>
    <t>广西南宁武鸣艾朗酒店管理有限公司</t>
  </si>
  <si>
    <t>天龙湾曼悦酒店（南宁武鸣店）</t>
  </si>
  <si>
    <t>柳州丽笙酒店有限公司</t>
  </si>
  <si>
    <t>柳州丽笙酒店</t>
  </si>
  <si>
    <t>柳州饭店有限公司</t>
  </si>
  <si>
    <t>柳州饭店</t>
  </si>
  <si>
    <t>柳州尊皇祥兴大酒店有限公司</t>
  </si>
  <si>
    <t>柳州尊皇祥兴大酒店</t>
  </si>
  <si>
    <t>柳州南疆宾馆有限公司</t>
  </si>
  <si>
    <t>柳州南疆宾馆</t>
  </si>
  <si>
    <t>柳州京都宾馆有限责任公司</t>
  </si>
  <si>
    <t>柳州京都宾馆</t>
  </si>
  <si>
    <t>价差负数，继续参与活动</t>
  </si>
  <si>
    <t>柳州工贸大厦股份有限公司</t>
  </si>
  <si>
    <t>柳州宾馆</t>
  </si>
  <si>
    <t>广西柳钢酒店管理有限公司</t>
  </si>
  <si>
    <t>柳州柳钢宾馆</t>
  </si>
  <si>
    <t>三江县侗乡国宾馆有限公司</t>
  </si>
  <si>
    <t>融水县恒悦酒店管理有限公司</t>
  </si>
  <si>
    <t>融水县水悦山语大酒店</t>
  </si>
  <si>
    <t>广西融水元宝山假日酒店管理有限公司</t>
  </si>
  <si>
    <t>融水元宝山假日酒店</t>
  </si>
  <si>
    <t>融安县天禾城大酒店投资管理有限公司</t>
  </si>
  <si>
    <t>融安县天禾城大酒店</t>
  </si>
  <si>
    <t>无报税材料，无退出函，不签署活动补充协议</t>
  </si>
  <si>
    <t>柳州市华禹大酒店有限公司</t>
  </si>
  <si>
    <t>鹿寨华禹华美达酒店</t>
  </si>
  <si>
    <t>桂林市桂山旅游宾馆有限公司桂山华星酒店</t>
  </si>
  <si>
    <t>桂山华星酒店</t>
  </si>
  <si>
    <t>桂林桂湖饭店有限公司</t>
  </si>
  <si>
    <t>桂林桂湖饭店</t>
  </si>
  <si>
    <t>资源豪廷酒店管理有限公司</t>
  </si>
  <si>
    <t>资源豪廷大酒店</t>
  </si>
  <si>
    <t>灌阳红豆杉国际大酒店有限公司</t>
  </si>
  <si>
    <t>灌阳红豆杉国际大酒店</t>
  </si>
  <si>
    <t>兴安帝豪大酒店有限公司</t>
  </si>
  <si>
    <t>兴安帝豪大酒店</t>
  </si>
  <si>
    <t>广西权璟农业科技有限责任公司</t>
  </si>
  <si>
    <t>维也纳国际酒店（龙胜龙脊店）</t>
  </si>
  <si>
    <t>桂林骏达运输股份有限公司全州酒店分公司</t>
  </si>
  <si>
    <t>维也纳酒店（全州高铁汽车站店）</t>
  </si>
  <si>
    <t>桂林漓江假日酒店有限公司</t>
  </si>
  <si>
    <t>桂林漓江假日酒店(灵川县）</t>
  </si>
  <si>
    <t>桂林福龙湾大酒店有限公司</t>
  </si>
  <si>
    <t>永福福龙湾大酒店</t>
  </si>
  <si>
    <t>桂林时盛酒店管理有限责任公司</t>
  </si>
  <si>
    <t>平乐三江合国际大酒店</t>
  </si>
  <si>
    <t>龙胜亿东酒店投资有限公司</t>
  </si>
  <si>
    <t xml:space="preserve">桂林龙胜华美国际大酒店
</t>
  </si>
  <si>
    <t>荔浦市金凤凰大酒店</t>
  </si>
  <si>
    <t>荔浦金凤凰大酒店</t>
  </si>
  <si>
    <t>香格里拉大酒店（桂林）有限公司</t>
  </si>
  <si>
    <t>桂林香格里拉酒店</t>
  </si>
  <si>
    <t>桂林漓江大瀑布饭店有限责任公司</t>
  </si>
  <si>
    <t>桂林漓江大瀑布饭店</t>
  </si>
  <si>
    <t>桂林市方升旅游开发有限公司</t>
  </si>
  <si>
    <t>阳朔碧莲江景大酒店</t>
  </si>
  <si>
    <t>梧州江滨国际大酒店有限公司</t>
  </si>
  <si>
    <t>梧州江滨国际大酒店</t>
  </si>
  <si>
    <t>岑溪市君安酒店管理有限公司</t>
  </si>
  <si>
    <t>岑溪君安国际大酒店</t>
  </si>
  <si>
    <t>蒙山忠锐酒店管理有限公司滨江大酒店</t>
  </si>
  <si>
    <t>蒙山县滨江大酒店</t>
  </si>
  <si>
    <t>藤县锦东方酒店投资有限公司</t>
  </si>
  <si>
    <t>藤县锦华国际山水酒店</t>
  </si>
  <si>
    <t>梧州市丽港皇冠酒店</t>
  </si>
  <si>
    <t>梧州丽港皇冠酒店</t>
  </si>
  <si>
    <t>北海普凯银滩一号酒店有限公司</t>
  </si>
  <si>
    <t>北海银滩一号国际会议中心酒店</t>
  </si>
  <si>
    <t>北海市海悦酒店管理有限公司</t>
  </si>
  <si>
    <t>北海海悦酒店</t>
  </si>
  <si>
    <t>价差负数，无退出函，不签协议</t>
  </si>
  <si>
    <t>北海太合经贸有限责任公司南珠宫酒店</t>
  </si>
  <si>
    <t>北海南珠宫酒店</t>
  </si>
  <si>
    <t>合浦红林大酒店有限公司</t>
  </si>
  <si>
    <t>合浦红林大酒店</t>
  </si>
  <si>
    <t>北海辰茂海滩酒店有限公司</t>
  </si>
  <si>
    <t>北海辰茂海滩酒店（原北海市海滩大酒店）</t>
  </si>
  <si>
    <t>北海市涠洲岛旅游资产经营
管理有限公司涠洲岛南湾海景酒店</t>
  </si>
  <si>
    <t>涠洲岛南湾海景酒店</t>
  </si>
  <si>
    <t>合浦文和大酒店有限公司</t>
  </si>
  <si>
    <t>合浦文和大酒店</t>
  </si>
  <si>
    <t>北海富丽华大酒店有限公司</t>
  </si>
  <si>
    <t>北海富丽华大酒店</t>
  </si>
  <si>
    <t>北海德臣投资发展有限公司德臣酒店分公司</t>
  </si>
  <si>
    <t>北海银滩皇冠假日酒店</t>
  </si>
  <si>
    <t>北海香格里拉大酒店有限公司</t>
  </si>
  <si>
    <t>北海香格里拉大酒店</t>
  </si>
  <si>
    <t>东兴锦华饭店有限责任公司</t>
  </si>
  <si>
    <t>东兴锦华饭店</t>
  </si>
  <si>
    <t>东兴市九运兴发投资有限公司</t>
  </si>
  <si>
    <t>东兴华美达广场酒店</t>
  </si>
  <si>
    <t>广西防城港瑞洪酒店管理有限公司</t>
  </si>
  <si>
    <t>龙德颐居酒店</t>
  </si>
  <si>
    <t>广西白海豚投资置业股份有限公司</t>
  </si>
  <si>
    <t>钦州白海豚国际酒店</t>
  </si>
  <si>
    <t>广西荔枝香里环保科技有限公司</t>
  </si>
  <si>
    <t>灵山喜橙荔枝酒店</t>
  </si>
  <si>
    <t>平南雄森国际酒店</t>
  </si>
  <si>
    <t>桂平市乳泉井柳钢酒店</t>
  </si>
  <si>
    <t>桂平乳泉井柳钢酒店</t>
  </si>
  <si>
    <t>广西旅发宇洋酒店管理有限公司</t>
  </si>
  <si>
    <t>广旅集团宇洋酒店</t>
  </si>
  <si>
    <t>广西贵港龙升国际大酒店有限公司</t>
  </si>
  <si>
    <t>贵港国际大酒店</t>
  </si>
  <si>
    <t>广西鑫恒丰投资集团有限公司</t>
  </si>
  <si>
    <t>维也纳国际酒店(贵港布山古郡店)</t>
  </si>
  <si>
    <t>广西北流国际大酒店有限公司</t>
  </si>
  <si>
    <t>北流国际大酒店</t>
  </si>
  <si>
    <t>北流市红云酒店有限公司</t>
  </si>
  <si>
    <t>北流红云酒店</t>
  </si>
  <si>
    <t>北流市绿茵凤凰酒店有限公司</t>
  </si>
  <si>
    <t>北流绿茵凤凰酒店</t>
  </si>
  <si>
    <t>广西玉林市凤林国际大酒店
有限公司</t>
  </si>
  <si>
    <t>玉林凤林国际大酒店</t>
  </si>
  <si>
    <t>广西玉林宾馆有限公司</t>
  </si>
  <si>
    <t>玉林宾馆</t>
  </si>
  <si>
    <t>广西容县容州国际大酒店
有限公司</t>
  </si>
  <si>
    <t>容县容州国际大酒店</t>
  </si>
  <si>
    <t>广西悦强投资有限公司百色梦之源大酒店</t>
  </si>
  <si>
    <t>百色梦之源大酒店</t>
  </si>
  <si>
    <t>广西东德酒店管理有限公司</t>
  </si>
  <si>
    <t>德保红山国际大酒店</t>
  </si>
  <si>
    <t>靖西市华西国际大酒店有限公司</t>
  </si>
  <si>
    <t>靖西华西国际大酒店</t>
  </si>
  <si>
    <t>田东祥和大酒店有限公司</t>
  </si>
  <si>
    <t>田东祥和大酒店</t>
  </si>
  <si>
    <t>靖西市兆丰投资有限公司</t>
  </si>
  <si>
    <t>靖西长丰国际大酒店</t>
  </si>
  <si>
    <t>靖西环球大酒店有限公司</t>
  </si>
  <si>
    <t>靖西环球大酒店</t>
  </si>
  <si>
    <t>田林环球大酒店有限公司</t>
  </si>
  <si>
    <t>田林县环球大酒店</t>
  </si>
  <si>
    <t>乐业县龙云山茶园酒店有限公司</t>
  </si>
  <si>
    <t>乐业龙云山茶园酒店</t>
  </si>
  <si>
    <t>广西平铝国际大酒店有限公司</t>
  </si>
  <si>
    <t xml:space="preserve">广西平铝国际大酒店（平果县）
</t>
  </si>
  <si>
    <t>广西德保闽都大酒店有限公司</t>
  </si>
  <si>
    <t>维也纳国际酒店(百色德保商业中心店)</t>
  </si>
  <si>
    <t>凌云县壮志凌云国际大酒店有限责任公司</t>
  </si>
  <si>
    <t>凌云壮志凌云国际大酒店</t>
  </si>
  <si>
    <t>广西贺州市日月恒拓业有限责任公司
日月恒大饭店</t>
  </si>
  <si>
    <t>贺州日月恒大饭店</t>
  </si>
  <si>
    <t>钟山县闽悦酒店管理有限公司</t>
  </si>
  <si>
    <t>钟山贺郡壹号大酒店</t>
  </si>
  <si>
    <t>贺州假日酒店有限公司</t>
  </si>
  <si>
    <t>贺州鑫海国际假日酒店</t>
  </si>
  <si>
    <t>广西广投智慧物产商业管理有限公司酒壶山宾馆分公司</t>
  </si>
  <si>
    <t>黄姚酒壶山宾馆</t>
  </si>
  <si>
    <t>贺州市金盛正菱大酒店有限公司</t>
  </si>
  <si>
    <t>贺州正菱大酒店</t>
  </si>
  <si>
    <t>贺州市博盛花园酒店有限公司</t>
  </si>
  <si>
    <t>维也纳酒店（贺州高铁站店）</t>
  </si>
  <si>
    <t>广西华旅酒店有限公司</t>
  </si>
  <si>
    <t>富川华泰酒店</t>
  </si>
  <si>
    <t>贺州市泓源酒店管理有限公司</t>
  </si>
  <si>
    <t>维也纳国际酒店(贺州昭平政务中心店)</t>
  </si>
  <si>
    <t>广西向东旅游文化投资有限公司</t>
  </si>
  <si>
    <t>环江毛南民族酒店</t>
  </si>
  <si>
    <t>广西御澜庭国际酒店有限责任公司</t>
  </si>
  <si>
    <t>环江御澜庭国际酒店</t>
  </si>
  <si>
    <t>广西巴马华昱酒店管理有限公司</t>
  </si>
  <si>
    <t>巴马华昱假日酒店</t>
  </si>
  <si>
    <t>南丹莲都旅游发展有限公司金富瑶大酒店</t>
  </si>
  <si>
    <t>南丹金富瑶大酒店</t>
  </si>
  <si>
    <t>天峨县五吉大酒店有限公司</t>
  </si>
  <si>
    <t>天峨县五吉大酒店</t>
  </si>
  <si>
    <t>河池大酒店</t>
  </si>
  <si>
    <t>大化俊美大化大酒店</t>
  </si>
  <si>
    <t>广西悦享酒店管理有限公司</t>
  </si>
  <si>
    <t>都安密洛陀度假酒店</t>
  </si>
  <si>
    <t>南丹土司大酒店有限公司</t>
  </si>
  <si>
    <t>南丹土司大酒店</t>
  </si>
  <si>
    <t>大化县红叶红国际大酒店</t>
  </si>
  <si>
    <t>大化红叶红酒店</t>
  </si>
  <si>
    <t>广西宜州东正置业有限公司东正国际大酒店</t>
  </si>
  <si>
    <t>宜州东正国际大酒店</t>
  </si>
  <si>
    <t xml:space="preserve">广西裕达集团国际酒店有限公司 </t>
  </si>
  <si>
    <t>来宾裕达国际酒店</t>
  </si>
  <si>
    <t>金秀瑶族自治县盘王谷酒店有限公司</t>
  </si>
  <si>
    <t>金秀盘王谷酒店</t>
  </si>
  <si>
    <t>忻城县国大酒店管理有限公司</t>
  </si>
  <si>
    <t>忻城国际大酒店</t>
  </si>
  <si>
    <t>广西友谊酒店管理有限公司</t>
  </si>
  <si>
    <t>崇左维纳斯度假村酒店</t>
  </si>
  <si>
    <t>广西旅发老木棉旅游投资有限公司大新老木棉酒店分公司</t>
  </si>
  <si>
    <t>广旅老木棉度假酒店</t>
  </si>
  <si>
    <t>广西木棉花贸易有限责任公司</t>
  </si>
  <si>
    <t>大新展鹏国际酒店</t>
  </si>
  <si>
    <t>凭祥市喜相逢国际大酒店管理有限公司</t>
  </si>
  <si>
    <t>凭祥喜相逢国际大酒店</t>
  </si>
  <si>
    <t>广西宁明壮宁产业投资有限公司</t>
  </si>
  <si>
    <t>宁明花山温泉国际酒店</t>
  </si>
  <si>
    <t>天等县东方皇冠假日酒店有限公司</t>
  </si>
  <si>
    <t>天等东方皇冠假日酒店</t>
  </si>
  <si>
    <t>崇左吉瑞鑫国际大酒店有限公司</t>
  </si>
  <si>
    <t>崇左国际大酒店</t>
  </si>
  <si>
    <t>广西天等倍盛逸景观岚投资有限公司</t>
  </si>
  <si>
    <t>天等逸景观岚酒店</t>
  </si>
  <si>
    <t>广西锦绣山河酒店管理有限公司</t>
  </si>
  <si>
    <t>凭祥红木国际大酒店</t>
  </si>
  <si>
    <t>凭祥市乾盛投资有限公司锦华国际大酒店</t>
  </si>
  <si>
    <t>凭祥锦华大酒店</t>
  </si>
  <si>
    <t>扶绥县冠虹酒店管理有限公司</t>
  </si>
  <si>
    <t>扶绥天宝龙大酒店</t>
  </si>
  <si>
    <t>广西祥城国际大酒店有限责任公司</t>
  </si>
  <si>
    <t>广西祥城国际大酒店</t>
  </si>
  <si>
    <t>崇左凯玄国际大酒店有限公司</t>
  </si>
  <si>
    <t>崇左市凯玄国际大酒店</t>
  </si>
  <si>
    <t>六批合计</t>
  </si>
  <si>
    <t>已发放补助资金清退情况明细表</t>
  </si>
  <si>
    <t>市区</t>
  </si>
  <si>
    <t>星级</t>
  </si>
  <si>
    <t>是否参加冬春游</t>
  </si>
  <si>
    <t>已发补助</t>
  </si>
  <si>
    <t>已退金额</t>
  </si>
  <si>
    <t>未退金额</t>
  </si>
  <si>
    <t>桂林叠彩区</t>
  </si>
  <si>
    <t>四星</t>
  </si>
  <si>
    <t>参加</t>
  </si>
  <si>
    <t>桂林灵川县</t>
  </si>
  <si>
    <t>桂林龙胜华美国际大酒店</t>
  </si>
  <si>
    <t>桂林龙胜县</t>
  </si>
  <si>
    <t>桂林七星区</t>
  </si>
  <si>
    <t>五星</t>
  </si>
  <si>
    <t>桂林阳朔县</t>
  </si>
  <si>
    <t>北海银海区</t>
  </si>
  <si>
    <t>北海海城区</t>
  </si>
  <si>
    <t>北海合浦县</t>
  </si>
  <si>
    <t>北海市涠洲岛旅游资产经营管理有限公司涠洲岛南湾海景酒店</t>
  </si>
  <si>
    <t>防城港东兴市</t>
  </si>
  <si>
    <t>防城港港口区</t>
  </si>
  <si>
    <t>钦州钦北区</t>
  </si>
  <si>
    <t>贵港平南县</t>
  </si>
  <si>
    <t>贵港桂平市</t>
  </si>
  <si>
    <t>贵港港北区</t>
  </si>
  <si>
    <t>贵港覃塘区</t>
  </si>
  <si>
    <t>来宾金秀县</t>
  </si>
  <si>
    <t>来宾忻城县</t>
  </si>
  <si>
    <t>崇左江州区</t>
  </si>
  <si>
    <t>合计</t>
  </si>
  <si>
    <t>1月</t>
  </si>
  <si>
    <t>2月</t>
  </si>
  <si>
    <t>3月</t>
  </si>
  <si>
    <t>营业收入平衡表数据</t>
  </si>
  <si>
    <t>一键游数据</t>
  </si>
  <si>
    <t>差额</t>
  </si>
  <si>
    <t>营业收入平衡表数据（除春节8天）</t>
  </si>
  <si>
    <t>携程</t>
  </si>
  <si>
    <t>美团</t>
  </si>
  <si>
    <t>飞猪</t>
  </si>
  <si>
    <t>抖音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</si>
</sst>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.000000_ ;_ * \-#,##0.000000_ ;_ * &quot;-&quot;??_ ;_ @_ "/>
    <numFmt numFmtId="178" formatCode="#,##0.0_ "/>
  </numFmts>
  <fonts count="29">
    <font>
      <sz val="11"/>
      <color theme="1"/>
      <name val="微软雅黑"/>
      <charset val="134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2" borderId="1" xfId="0" applyNumberFormat="1" applyFill="1" applyBorder="1">
      <alignment vertical="center"/>
    </xf>
    <xf numFmtId="43" fontId="0" fillId="0" borderId="1" xfId="0" applyNumberFormat="1" applyBorder="1">
      <alignment vertical="center"/>
    </xf>
    <xf numFmtId="43" fontId="0" fillId="2" borderId="1" xfId="1" applyFont="1" applyFill="1" applyBorder="1">
      <alignment vertical="center"/>
    </xf>
    <xf numFmtId="43" fontId="0" fillId="0" borderId="1" xfId="1" applyFont="1" applyBorder="1">
      <alignment vertical="center"/>
    </xf>
    <xf numFmtId="0" fontId="0" fillId="2" borderId="0" xfId="0" applyFill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43" fontId="6" fillId="0" borderId="1" xfId="1" applyFont="1" applyBorder="1">
      <alignment vertical="center"/>
    </xf>
    <xf numFmtId="43" fontId="6" fillId="0" borderId="1" xfId="1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7" fontId="6" fillId="0" borderId="1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77" fontId="6" fillId="0" borderId="1" xfId="1" applyNumberFormat="1" applyFont="1" applyFill="1" applyBorder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43" fontId="6" fillId="0" borderId="0" xfId="1" applyFont="1">
      <alignment vertical="center"/>
    </xf>
    <xf numFmtId="43" fontId="6" fillId="0" borderId="0" xfId="0" applyNumberFormat="1" applyFont="1">
      <alignment vertical="center"/>
    </xf>
    <xf numFmtId="4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17"/>
  <sheetViews>
    <sheetView tabSelected="1" zoomScale="115" zoomScaleNormal="115" workbookViewId="0">
      <pane xSplit="4" ySplit="3" topLeftCell="AF4" activePane="bottomRight" state="frozen"/>
      <selection/>
      <selection pane="topRight"/>
      <selection pane="bottomLeft"/>
      <selection pane="bottomRight" activeCell="AH137" sqref="AH137"/>
    </sheetView>
  </sheetViews>
  <sheetFormatPr defaultColWidth="8.88148148148148" defaultRowHeight="13.5"/>
  <cols>
    <col min="1" max="1" width="5.11851851851852" style="21" customWidth="1"/>
    <col min="2" max="2" width="3.2962962962963" style="21" customWidth="1"/>
    <col min="3" max="3" width="24.8814814814815" style="21" customWidth="1"/>
    <col min="4" max="4" width="15.5851851851852" style="21" customWidth="1"/>
    <col min="5" max="5" width="4.40740740740741" style="21" customWidth="1"/>
    <col min="6" max="6" width="4" style="21" customWidth="1"/>
    <col min="7" max="7" width="6.23703703703704" style="21" hidden="1" customWidth="1"/>
    <col min="8" max="8" width="7.64444444444444" style="21" customWidth="1"/>
    <col min="9" max="9" width="7.05925925925926" style="21" customWidth="1"/>
    <col min="10" max="10" width="8.88148148148148" style="21" hidden="1" customWidth="1"/>
    <col min="11" max="11" width="11.0592592592593" style="21" hidden="1" customWidth="1"/>
    <col min="12" max="12" width="11.6444444444444" style="21" customWidth="1"/>
    <col min="13" max="13" width="11.3481481481481" style="21" customWidth="1"/>
    <col min="14" max="14" width="9.2962962962963" style="21" hidden="1" customWidth="1"/>
    <col min="15" max="15" width="7.46666666666667" style="21" hidden="1" customWidth="1"/>
    <col min="16" max="16" width="7.58518518518519" style="21" customWidth="1"/>
    <col min="17" max="17" width="8.7037037037037" style="21" customWidth="1"/>
    <col min="18" max="18" width="6.94074074074074" style="21" hidden="1" customWidth="1"/>
    <col min="19" max="19" width="6.40740740740741" style="21" hidden="1" customWidth="1"/>
    <col min="20" max="21" width="7.23703703703704" style="21" customWidth="1"/>
    <col min="22" max="22" width="6.76296296296296" style="21" hidden="1" customWidth="1"/>
    <col min="23" max="23" width="11.1777777777778" style="21" hidden="1" customWidth="1"/>
    <col min="24" max="24" width="11.4074074074074" style="21" customWidth="1"/>
    <col min="25" max="25" width="11.3481481481481" style="21" customWidth="1"/>
    <col min="26" max="26" width="9.88148148148148" style="21" hidden="1" customWidth="1"/>
    <col min="27" max="27" width="7.52592592592593" style="21" hidden="1" customWidth="1"/>
    <col min="28" max="28" width="8.05925925925926" style="21" customWidth="1"/>
    <col min="29" max="29" width="8.88148148148148" style="21" customWidth="1"/>
    <col min="30" max="30" width="7.05925925925926" style="21" hidden="1" customWidth="1"/>
    <col min="31" max="31" width="9.40740740740741" style="21" customWidth="1"/>
    <col min="32" max="32" width="8.2962962962963" style="21" customWidth="1"/>
    <col min="33" max="33" width="11.4074074074074" style="22" customWidth="1"/>
    <col min="34" max="34" width="11.4666666666667" style="22" customWidth="1"/>
    <col min="35" max="35" width="7.40740740740741" style="22" hidden="1" customWidth="1"/>
    <col min="36" max="36" width="29.562962962963" style="22" customWidth="1"/>
    <col min="37" max="16384" width="8.88148148148148" style="22"/>
  </cols>
  <sheetData>
    <row r="1" ht="25.5" customHeight="1" spans="1:3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ht="15" customHeight="1" spans="1:3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  <c r="G2" s="26"/>
      <c r="H2" s="27" t="s">
        <v>7</v>
      </c>
      <c r="I2" s="27"/>
      <c r="J2" s="30"/>
      <c r="K2" s="26"/>
      <c r="L2" s="27" t="s">
        <v>8</v>
      </c>
      <c r="M2" s="27"/>
      <c r="N2" s="30"/>
      <c r="O2" s="27" t="s">
        <v>9</v>
      </c>
      <c r="P2" s="27"/>
      <c r="Q2" s="27"/>
      <c r="R2" s="27"/>
      <c r="S2" s="30"/>
      <c r="T2" s="33" t="s">
        <v>10</v>
      </c>
      <c r="U2" s="34"/>
      <c r="V2" s="30"/>
      <c r="W2" s="33" t="s">
        <v>11</v>
      </c>
      <c r="X2" s="35"/>
      <c r="Y2" s="34"/>
      <c r="Z2" s="30"/>
      <c r="AA2" s="27" t="s">
        <v>12</v>
      </c>
      <c r="AB2" s="27"/>
      <c r="AC2" s="27"/>
      <c r="AD2" s="27"/>
      <c r="AE2" s="27" t="s">
        <v>13</v>
      </c>
      <c r="AF2" s="27"/>
      <c r="AG2" s="27" t="s">
        <v>14</v>
      </c>
      <c r="AH2" s="27"/>
      <c r="AI2" s="27"/>
      <c r="AJ2" s="28" t="s">
        <v>15</v>
      </c>
    </row>
    <row r="3" ht="27" customHeight="1" spans="1:36">
      <c r="A3" s="27"/>
      <c r="B3" s="27"/>
      <c r="C3" s="27"/>
      <c r="D3" s="27"/>
      <c r="E3" s="28"/>
      <c r="F3" s="28"/>
      <c r="G3" s="27" t="s">
        <v>16</v>
      </c>
      <c r="H3" s="27" t="s">
        <v>17</v>
      </c>
      <c r="I3" s="27" t="s">
        <v>18</v>
      </c>
      <c r="J3" s="28" t="s">
        <v>19</v>
      </c>
      <c r="K3" s="27" t="s">
        <v>20</v>
      </c>
      <c r="L3" s="27" t="s">
        <v>17</v>
      </c>
      <c r="M3" s="27" t="s">
        <v>21</v>
      </c>
      <c r="N3" s="28" t="s">
        <v>19</v>
      </c>
      <c r="O3" s="27" t="s">
        <v>16</v>
      </c>
      <c r="P3" s="27" t="s">
        <v>17</v>
      </c>
      <c r="Q3" s="27" t="s">
        <v>22</v>
      </c>
      <c r="R3" s="28" t="s">
        <v>19</v>
      </c>
      <c r="S3" s="27" t="s">
        <v>16</v>
      </c>
      <c r="T3" s="27" t="s">
        <v>17</v>
      </c>
      <c r="U3" s="27" t="s">
        <v>18</v>
      </c>
      <c r="V3" s="28" t="s">
        <v>19</v>
      </c>
      <c r="W3" s="27" t="s">
        <v>20</v>
      </c>
      <c r="X3" s="27" t="s">
        <v>17</v>
      </c>
      <c r="Y3" s="27" t="s">
        <v>21</v>
      </c>
      <c r="Z3" s="28" t="s">
        <v>19</v>
      </c>
      <c r="AA3" s="27" t="s">
        <v>16</v>
      </c>
      <c r="AB3" s="27" t="s">
        <v>17</v>
      </c>
      <c r="AC3" s="27" t="s">
        <v>22</v>
      </c>
      <c r="AD3" s="28" t="s">
        <v>19</v>
      </c>
      <c r="AE3" s="28" t="s">
        <v>17</v>
      </c>
      <c r="AF3" s="28" t="s">
        <v>23</v>
      </c>
      <c r="AG3" s="27" t="s">
        <v>17</v>
      </c>
      <c r="AH3" s="27" t="s">
        <v>24</v>
      </c>
      <c r="AI3" s="28" t="s">
        <v>19</v>
      </c>
      <c r="AJ3" s="28"/>
    </row>
    <row r="4" spans="1:36">
      <c r="A4" s="29" t="s">
        <v>25</v>
      </c>
      <c r="B4" s="29">
        <v>1</v>
      </c>
      <c r="C4" s="29" t="s">
        <v>26</v>
      </c>
      <c r="D4" s="29" t="s">
        <v>27</v>
      </c>
      <c r="E4" s="29">
        <v>347</v>
      </c>
      <c r="F4" s="29">
        <v>52</v>
      </c>
      <c r="G4" s="29">
        <v>2414</v>
      </c>
      <c r="H4" s="29">
        <v>2414</v>
      </c>
      <c r="I4" s="29">
        <v>2414</v>
      </c>
      <c r="J4" s="31">
        <f t="shared" ref="J4:J10" si="0">ROUND(I4-H4,2)</f>
        <v>0</v>
      </c>
      <c r="K4" s="31">
        <v>1927429.38</v>
      </c>
      <c r="L4" s="31">
        <v>1927429.38</v>
      </c>
      <c r="M4" s="31">
        <v>1927429.38</v>
      </c>
      <c r="N4" s="31">
        <f t="shared" ref="N4:N10" si="1">ROUND(M4-L4,2)</f>
        <v>0</v>
      </c>
      <c r="O4" s="31">
        <f t="shared" ref="O4:O8" si="2">K4/G4</f>
        <v>798.43801988401</v>
      </c>
      <c r="P4" s="31">
        <v>798.43801988401</v>
      </c>
      <c r="Q4" s="31">
        <f t="shared" ref="Q4:Q10" si="3">M4/I4</f>
        <v>798.43801988401</v>
      </c>
      <c r="R4" s="31">
        <f t="shared" ref="R4:R10" si="4">ROUND(Q4-P4,2)</f>
        <v>0</v>
      </c>
      <c r="S4" s="29">
        <v>7883</v>
      </c>
      <c r="T4" s="29">
        <v>7883</v>
      </c>
      <c r="U4" s="29">
        <v>7883</v>
      </c>
      <c r="V4" s="31">
        <f t="shared" ref="V4:V10" si="5">U4-T4</f>
        <v>0</v>
      </c>
      <c r="W4" s="31">
        <v>3344663.36</v>
      </c>
      <c r="X4" s="31">
        <v>3344663.36</v>
      </c>
      <c r="Y4" s="31">
        <v>3344663.36</v>
      </c>
      <c r="Z4" s="31">
        <f t="shared" ref="Z4:Z10" si="6">ROUND(Y4-X4,2)</f>
        <v>0</v>
      </c>
      <c r="AA4" s="31">
        <f t="shared" ref="AA4:AA10" si="7">W4/S4</f>
        <v>424.288133959153</v>
      </c>
      <c r="AB4" s="31">
        <v>424.288133959153</v>
      </c>
      <c r="AC4" s="31">
        <f t="shared" ref="AC4:AC10" si="8">Y4/U4</f>
        <v>424.288133959153</v>
      </c>
      <c r="AD4" s="31">
        <f t="shared" ref="AD4:AD10" si="9">ROUND(AC4-AB4,2)</f>
        <v>0</v>
      </c>
      <c r="AE4" s="31">
        <v>374.15</v>
      </c>
      <c r="AF4" s="31">
        <f>ROUND(Q4-AC4,2)</f>
        <v>374.15</v>
      </c>
      <c r="AG4" s="31">
        <v>2949423.55</v>
      </c>
      <c r="AH4" s="31">
        <f>ROUND((Q4-AC4)*U4,2)</f>
        <v>2949423.55</v>
      </c>
      <c r="AI4" s="36">
        <f t="shared" ref="AI4:AI10" si="10">ROUND(AH4-AG4,2)</f>
        <v>0</v>
      </c>
      <c r="AJ4" s="37"/>
    </row>
    <row r="5" spans="1:36">
      <c r="A5" s="29" t="s">
        <v>28</v>
      </c>
      <c r="B5" s="29">
        <v>2</v>
      </c>
      <c r="C5" s="29" t="s">
        <v>29</v>
      </c>
      <c r="D5" s="29" t="s">
        <v>30</v>
      </c>
      <c r="E5" s="29">
        <v>355</v>
      </c>
      <c r="F5" s="29">
        <v>52</v>
      </c>
      <c r="G5" s="29">
        <v>2931</v>
      </c>
      <c r="H5" s="29">
        <v>2931</v>
      </c>
      <c r="I5" s="29">
        <v>2931</v>
      </c>
      <c r="J5" s="31">
        <f t="shared" si="0"/>
        <v>0</v>
      </c>
      <c r="K5" s="31">
        <f>2983066.93-325500</f>
        <v>2657566.93</v>
      </c>
      <c r="L5" s="31">
        <f>2983066.93-325500</f>
        <v>2657566.93</v>
      </c>
      <c r="M5" s="31">
        <f>2983066.93-325500</f>
        <v>2657566.93</v>
      </c>
      <c r="N5" s="31">
        <f t="shared" si="1"/>
        <v>0</v>
      </c>
      <c r="O5" s="31">
        <f t="shared" si="2"/>
        <v>906.709972705561</v>
      </c>
      <c r="P5" s="31">
        <v>906.709972705561</v>
      </c>
      <c r="Q5" s="31">
        <f t="shared" si="3"/>
        <v>906.709972705561</v>
      </c>
      <c r="R5" s="31">
        <f t="shared" si="4"/>
        <v>0</v>
      </c>
      <c r="S5" s="29">
        <v>7791</v>
      </c>
      <c r="T5" s="29">
        <v>7791</v>
      </c>
      <c r="U5" s="29">
        <v>7791</v>
      </c>
      <c r="V5" s="31">
        <f t="shared" si="5"/>
        <v>0</v>
      </c>
      <c r="W5" s="31">
        <v>4911973.79</v>
      </c>
      <c r="X5" s="31">
        <v>4911973.79</v>
      </c>
      <c r="Y5" s="31">
        <v>4911973.79</v>
      </c>
      <c r="Z5" s="31">
        <f t="shared" si="6"/>
        <v>0</v>
      </c>
      <c r="AA5" s="31">
        <f t="shared" si="7"/>
        <v>630.467692208959</v>
      </c>
      <c r="AB5" s="31">
        <v>630.467692208959</v>
      </c>
      <c r="AC5" s="31">
        <f t="shared" si="8"/>
        <v>630.467692208959</v>
      </c>
      <c r="AD5" s="31">
        <f t="shared" si="9"/>
        <v>0</v>
      </c>
      <c r="AE5" s="31">
        <v>276.24</v>
      </c>
      <c r="AF5" s="31">
        <f t="shared" ref="AF5:AF8" si="11">ROUND(Q5-AC5,2)</f>
        <v>276.24</v>
      </c>
      <c r="AG5" s="31">
        <v>2152203.61</v>
      </c>
      <c r="AH5" s="31">
        <f t="shared" ref="AH5:AH8" si="12">ROUND((Q5-AC5)*U5,2)</f>
        <v>2152203.61</v>
      </c>
      <c r="AI5" s="36">
        <f t="shared" si="10"/>
        <v>0</v>
      </c>
      <c r="AJ5" s="37"/>
    </row>
    <row r="6" spans="1:36">
      <c r="A6" s="29" t="s">
        <v>31</v>
      </c>
      <c r="B6" s="29">
        <v>3</v>
      </c>
      <c r="C6" s="29" t="s">
        <v>32</v>
      </c>
      <c r="D6" s="29" t="s">
        <v>33</v>
      </c>
      <c r="E6" s="29">
        <v>195</v>
      </c>
      <c r="F6" s="29">
        <v>52</v>
      </c>
      <c r="G6" s="29">
        <v>587</v>
      </c>
      <c r="H6" s="29">
        <v>587</v>
      </c>
      <c r="I6" s="29">
        <v>587</v>
      </c>
      <c r="J6" s="31">
        <f t="shared" si="0"/>
        <v>0</v>
      </c>
      <c r="K6" s="31">
        <v>263891.4</v>
      </c>
      <c r="L6" s="31">
        <v>263891.4</v>
      </c>
      <c r="M6" s="31">
        <v>263891.4</v>
      </c>
      <c r="N6" s="31">
        <f t="shared" si="1"/>
        <v>0</v>
      </c>
      <c r="O6" s="31">
        <f t="shared" si="2"/>
        <v>449.559454855196</v>
      </c>
      <c r="P6" s="31">
        <v>449.559454855196</v>
      </c>
      <c r="Q6" s="31">
        <f t="shared" si="3"/>
        <v>449.559454855196</v>
      </c>
      <c r="R6" s="31">
        <f t="shared" si="4"/>
        <v>0</v>
      </c>
      <c r="S6" s="29">
        <v>1659</v>
      </c>
      <c r="T6" s="29">
        <v>1659</v>
      </c>
      <c r="U6" s="29">
        <v>1659</v>
      </c>
      <c r="V6" s="31">
        <f t="shared" si="5"/>
        <v>0</v>
      </c>
      <c r="W6" s="31">
        <v>428615.35</v>
      </c>
      <c r="X6" s="31">
        <v>428615.35</v>
      </c>
      <c r="Y6" s="31">
        <v>428615.35</v>
      </c>
      <c r="Z6" s="31">
        <f t="shared" si="6"/>
        <v>0</v>
      </c>
      <c r="AA6" s="31">
        <f t="shared" si="7"/>
        <v>258.357655213984</v>
      </c>
      <c r="AB6" s="31">
        <v>258.357655213984</v>
      </c>
      <c r="AC6" s="31">
        <f t="shared" si="8"/>
        <v>258.357655213984</v>
      </c>
      <c r="AD6" s="31">
        <f t="shared" si="9"/>
        <v>0</v>
      </c>
      <c r="AE6" s="31">
        <v>191.2</v>
      </c>
      <c r="AF6" s="31">
        <f t="shared" si="11"/>
        <v>191.2</v>
      </c>
      <c r="AG6" s="31">
        <v>317203.79</v>
      </c>
      <c r="AH6" s="31">
        <f t="shared" si="12"/>
        <v>317203.79</v>
      </c>
      <c r="AI6" s="36">
        <f t="shared" si="10"/>
        <v>0</v>
      </c>
      <c r="AJ6" s="38"/>
    </row>
    <row r="7" spans="1:36">
      <c r="A7" s="29" t="s">
        <v>28</v>
      </c>
      <c r="B7" s="29">
        <v>4</v>
      </c>
      <c r="C7" s="29" t="s">
        <v>34</v>
      </c>
      <c r="D7" s="29" t="s">
        <v>35</v>
      </c>
      <c r="E7" s="29">
        <v>454</v>
      </c>
      <c r="F7" s="29">
        <v>52</v>
      </c>
      <c r="G7" s="29">
        <v>4591</v>
      </c>
      <c r="H7" s="29">
        <v>4591</v>
      </c>
      <c r="I7" s="29">
        <v>4591</v>
      </c>
      <c r="J7" s="31">
        <f t="shared" si="0"/>
        <v>0</v>
      </c>
      <c r="K7" s="31">
        <v>1876701.1</v>
      </c>
      <c r="L7" s="31">
        <v>1876701.1</v>
      </c>
      <c r="M7" s="31">
        <v>1876701.1</v>
      </c>
      <c r="N7" s="31">
        <f t="shared" si="1"/>
        <v>0</v>
      </c>
      <c r="O7" s="31">
        <f t="shared" si="2"/>
        <v>408.778283598345</v>
      </c>
      <c r="P7" s="31">
        <v>408.778283598345</v>
      </c>
      <c r="Q7" s="31">
        <f t="shared" si="3"/>
        <v>408.778283598345</v>
      </c>
      <c r="R7" s="31">
        <f t="shared" si="4"/>
        <v>0</v>
      </c>
      <c r="S7" s="29">
        <v>10635</v>
      </c>
      <c r="T7" s="29">
        <v>10635</v>
      </c>
      <c r="U7" s="29">
        <v>10635</v>
      </c>
      <c r="V7" s="31">
        <f t="shared" si="5"/>
        <v>0</v>
      </c>
      <c r="W7" s="31">
        <v>2612338.41</v>
      </c>
      <c r="X7" s="31">
        <v>2612338.41</v>
      </c>
      <c r="Y7" s="31">
        <v>2612338.41</v>
      </c>
      <c r="Z7" s="31">
        <f t="shared" si="6"/>
        <v>0</v>
      </c>
      <c r="AA7" s="31">
        <f t="shared" si="7"/>
        <v>245.635957686883</v>
      </c>
      <c r="AB7" s="31">
        <v>245.635957686883</v>
      </c>
      <c r="AC7" s="31">
        <f t="shared" si="8"/>
        <v>245.635957686883</v>
      </c>
      <c r="AD7" s="31">
        <f t="shared" si="9"/>
        <v>0</v>
      </c>
      <c r="AE7" s="31">
        <v>163.14</v>
      </c>
      <c r="AF7" s="31">
        <f t="shared" si="11"/>
        <v>163.14</v>
      </c>
      <c r="AG7" s="31">
        <v>1735018.64</v>
      </c>
      <c r="AH7" s="31">
        <f t="shared" si="12"/>
        <v>1735018.64</v>
      </c>
      <c r="AI7" s="36">
        <f t="shared" si="10"/>
        <v>0</v>
      </c>
      <c r="AJ7" s="37"/>
    </row>
    <row r="8" spans="1:36">
      <c r="A8" s="29" t="s">
        <v>28</v>
      </c>
      <c r="B8" s="29">
        <v>5</v>
      </c>
      <c r="C8" s="29" t="s">
        <v>36</v>
      </c>
      <c r="D8" s="29" t="s">
        <v>37</v>
      </c>
      <c r="E8" s="29">
        <v>198</v>
      </c>
      <c r="F8" s="29">
        <v>52</v>
      </c>
      <c r="G8" s="29">
        <v>4209</v>
      </c>
      <c r="H8" s="29">
        <v>4209</v>
      </c>
      <c r="I8" s="29">
        <v>4209</v>
      </c>
      <c r="J8" s="31">
        <f t="shared" si="0"/>
        <v>0</v>
      </c>
      <c r="K8" s="31">
        <v>1079631.26</v>
      </c>
      <c r="L8" s="31">
        <v>1079631.26</v>
      </c>
      <c r="M8" s="31">
        <v>1079631.26</v>
      </c>
      <c r="N8" s="31">
        <f t="shared" si="1"/>
        <v>0</v>
      </c>
      <c r="O8" s="31">
        <f t="shared" si="2"/>
        <v>256.505407460204</v>
      </c>
      <c r="P8" s="31">
        <v>256.505407460204</v>
      </c>
      <c r="Q8" s="31">
        <f t="shared" si="3"/>
        <v>256.505407460204</v>
      </c>
      <c r="R8" s="31">
        <f t="shared" si="4"/>
        <v>0</v>
      </c>
      <c r="S8" s="29">
        <v>7232</v>
      </c>
      <c r="T8" s="29">
        <v>7232</v>
      </c>
      <c r="U8" s="29">
        <v>7232</v>
      </c>
      <c r="V8" s="31">
        <f t="shared" si="5"/>
        <v>0</v>
      </c>
      <c r="W8" s="31">
        <v>1551866.55</v>
      </c>
      <c r="X8" s="31">
        <v>1551866.55</v>
      </c>
      <c r="Y8" s="31">
        <v>1551866.55</v>
      </c>
      <c r="Z8" s="31">
        <f t="shared" si="6"/>
        <v>0</v>
      </c>
      <c r="AA8" s="31">
        <f t="shared" si="7"/>
        <v>214.583317201327</v>
      </c>
      <c r="AB8" s="31">
        <v>214.583317201327</v>
      </c>
      <c r="AC8" s="31">
        <f t="shared" si="8"/>
        <v>214.583317201327</v>
      </c>
      <c r="AD8" s="31">
        <f t="shared" si="9"/>
        <v>0</v>
      </c>
      <c r="AE8" s="31">
        <v>41.92</v>
      </c>
      <c r="AF8" s="31">
        <f t="shared" si="11"/>
        <v>41.92</v>
      </c>
      <c r="AG8" s="31">
        <v>303180.56</v>
      </c>
      <c r="AH8" s="31">
        <f t="shared" si="12"/>
        <v>303180.56</v>
      </c>
      <c r="AI8" s="36">
        <f t="shared" si="10"/>
        <v>0</v>
      </c>
      <c r="AJ8" s="37"/>
    </row>
    <row r="9" spans="1:36">
      <c r="A9" s="29" t="s">
        <v>38</v>
      </c>
      <c r="B9" s="29">
        <v>6</v>
      </c>
      <c r="C9" s="29" t="s">
        <v>39</v>
      </c>
      <c r="D9" s="29" t="s">
        <v>40</v>
      </c>
      <c r="E9" s="29">
        <v>191</v>
      </c>
      <c r="F9" s="29">
        <v>52</v>
      </c>
      <c r="G9" s="29"/>
      <c r="H9" s="29"/>
      <c r="I9" s="29"/>
      <c r="J9" s="31"/>
      <c r="K9" s="31"/>
      <c r="L9" s="31"/>
      <c r="M9" s="31"/>
      <c r="N9" s="31"/>
      <c r="O9" s="31"/>
      <c r="P9" s="31"/>
      <c r="Q9" s="31"/>
      <c r="R9" s="31"/>
      <c r="S9" s="29"/>
      <c r="T9" s="29"/>
      <c r="U9" s="29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2"/>
      <c r="AH9" s="32"/>
      <c r="AI9" s="31"/>
      <c r="AJ9" s="38" t="s">
        <v>41</v>
      </c>
    </row>
    <row r="10" spans="1:36">
      <c r="A10" s="29" t="s">
        <v>25</v>
      </c>
      <c r="B10" s="29">
        <v>7</v>
      </c>
      <c r="C10" s="29" t="s">
        <v>42</v>
      </c>
      <c r="D10" s="29" t="s">
        <v>43</v>
      </c>
      <c r="E10" s="29">
        <v>215</v>
      </c>
      <c r="F10" s="29">
        <v>52</v>
      </c>
      <c r="G10" s="29">
        <v>2521</v>
      </c>
      <c r="H10" s="29">
        <v>2521</v>
      </c>
      <c r="I10" s="29">
        <v>2521</v>
      </c>
      <c r="J10" s="31">
        <f t="shared" si="0"/>
        <v>0</v>
      </c>
      <c r="K10" s="31">
        <v>459596</v>
      </c>
      <c r="L10" s="31">
        <v>459596</v>
      </c>
      <c r="M10" s="31">
        <v>459596</v>
      </c>
      <c r="N10" s="31">
        <f t="shared" si="1"/>
        <v>0</v>
      </c>
      <c r="O10" s="31">
        <v>182.307021023403</v>
      </c>
      <c r="P10" s="31">
        <v>182.307021023403</v>
      </c>
      <c r="Q10" s="31">
        <f t="shared" si="3"/>
        <v>182.307021023403</v>
      </c>
      <c r="R10" s="31">
        <f t="shared" si="4"/>
        <v>0</v>
      </c>
      <c r="S10" s="29">
        <v>5178</v>
      </c>
      <c r="T10" s="29">
        <v>5178</v>
      </c>
      <c r="U10" s="29">
        <v>5178</v>
      </c>
      <c r="V10" s="31">
        <f t="shared" si="5"/>
        <v>0</v>
      </c>
      <c r="W10" s="31">
        <v>739843.41</v>
      </c>
      <c r="X10" s="31">
        <v>739843.41</v>
      </c>
      <c r="Y10" s="31">
        <v>739843.41</v>
      </c>
      <c r="Z10" s="31">
        <f t="shared" si="6"/>
        <v>0</v>
      </c>
      <c r="AA10" s="31">
        <f t="shared" si="7"/>
        <v>142.88207995365</v>
      </c>
      <c r="AB10" s="31">
        <v>142.88207995365</v>
      </c>
      <c r="AC10" s="31">
        <f t="shared" si="8"/>
        <v>142.88207995365</v>
      </c>
      <c r="AD10" s="31">
        <f t="shared" si="9"/>
        <v>0</v>
      </c>
      <c r="AE10" s="31">
        <v>39.42</v>
      </c>
      <c r="AF10" s="31">
        <f>ROUND(Q10-AC10,2)</f>
        <v>39.42</v>
      </c>
      <c r="AG10" s="31">
        <v>204142.34</v>
      </c>
      <c r="AH10" s="31">
        <f>ROUND((Q10-AC10)*U10,2)</f>
        <v>204142.34</v>
      </c>
      <c r="AI10" s="36">
        <f t="shared" si="10"/>
        <v>0</v>
      </c>
      <c r="AJ10" s="37"/>
    </row>
    <row r="11" spans="1:36">
      <c r="A11" s="29" t="s">
        <v>38</v>
      </c>
      <c r="B11" s="29">
        <v>8</v>
      </c>
      <c r="C11" s="29" t="s">
        <v>44</v>
      </c>
      <c r="D11" s="29" t="s">
        <v>45</v>
      </c>
      <c r="E11" s="29">
        <v>240</v>
      </c>
      <c r="F11" s="29">
        <v>52</v>
      </c>
      <c r="G11" s="29"/>
      <c r="H11" s="29"/>
      <c r="I11" s="29"/>
      <c r="J11" s="31"/>
      <c r="K11" s="31"/>
      <c r="L11" s="31"/>
      <c r="M11" s="31"/>
      <c r="N11" s="31"/>
      <c r="O11" s="31"/>
      <c r="P11" s="31"/>
      <c r="Q11" s="31"/>
      <c r="R11" s="31"/>
      <c r="S11" s="29"/>
      <c r="T11" s="29"/>
      <c r="U11" s="29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  <c r="AH11" s="32"/>
      <c r="AI11" s="31"/>
      <c r="AJ11" s="38" t="s">
        <v>41</v>
      </c>
    </row>
    <row r="12" spans="1:36">
      <c r="A12" s="29" t="s">
        <v>25</v>
      </c>
      <c r="B12" s="29">
        <v>9</v>
      </c>
      <c r="C12" s="29" t="s">
        <v>46</v>
      </c>
      <c r="D12" s="29" t="s">
        <v>47</v>
      </c>
      <c r="E12" s="29">
        <v>100</v>
      </c>
      <c r="F12" s="29">
        <v>52</v>
      </c>
      <c r="G12" s="29"/>
      <c r="H12" s="29"/>
      <c r="I12" s="29"/>
      <c r="J12" s="29"/>
      <c r="K12" s="31"/>
      <c r="L12" s="31"/>
      <c r="M12" s="31"/>
      <c r="N12" s="31"/>
      <c r="O12" s="31"/>
      <c r="P12" s="31"/>
      <c r="Q12" s="31"/>
      <c r="R12" s="31"/>
      <c r="S12" s="29"/>
      <c r="T12" s="29"/>
      <c r="U12" s="29"/>
      <c r="V12" s="2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8" t="s">
        <v>41</v>
      </c>
    </row>
    <row r="13" spans="1:36">
      <c r="A13" s="29" t="s">
        <v>31</v>
      </c>
      <c r="B13" s="29">
        <v>10</v>
      </c>
      <c r="C13" s="29" t="s">
        <v>48</v>
      </c>
      <c r="D13" s="29" t="s">
        <v>49</v>
      </c>
      <c r="E13" s="29">
        <v>242</v>
      </c>
      <c r="F13" s="29">
        <v>52</v>
      </c>
      <c r="G13" s="29">
        <v>968</v>
      </c>
      <c r="H13" s="29">
        <v>968</v>
      </c>
      <c r="I13" s="29">
        <v>968</v>
      </c>
      <c r="J13" s="31">
        <f>ROUND(I13-H13,2)</f>
        <v>0</v>
      </c>
      <c r="K13" s="31">
        <v>388004.79</v>
      </c>
      <c r="L13" s="31">
        <v>388004.79</v>
      </c>
      <c r="M13" s="31">
        <v>388004.79</v>
      </c>
      <c r="N13" s="31">
        <f>ROUND(M13-L13,2)</f>
        <v>0</v>
      </c>
      <c r="O13" s="31">
        <f>K13/G13</f>
        <v>400.831394628099</v>
      </c>
      <c r="P13" s="31">
        <v>400.831394628099</v>
      </c>
      <c r="Q13" s="31">
        <f>M13/I13</f>
        <v>400.831394628099</v>
      </c>
      <c r="R13" s="31">
        <f>ROUND(Q13-P13,2)</f>
        <v>0</v>
      </c>
      <c r="S13" s="29">
        <v>1391</v>
      </c>
      <c r="T13" s="29">
        <v>1391</v>
      </c>
      <c r="U13" s="29">
        <v>1391</v>
      </c>
      <c r="V13" s="31">
        <f>U13-T13</f>
        <v>0</v>
      </c>
      <c r="W13" s="31">
        <v>421242.95</v>
      </c>
      <c r="X13" s="31">
        <v>421242.95</v>
      </c>
      <c r="Y13" s="31">
        <v>421242.95</v>
      </c>
      <c r="Z13" s="31">
        <f>ROUND(Y13-X13,2)</f>
        <v>0</v>
      </c>
      <c r="AA13" s="31">
        <f>W13/S13</f>
        <v>302.834615384615</v>
      </c>
      <c r="AB13" s="31">
        <v>302.834615384615</v>
      </c>
      <c r="AC13" s="31">
        <f>Y13/U13</f>
        <v>302.834615384615</v>
      </c>
      <c r="AD13" s="31">
        <f>ROUND(AC13-AB13,2)</f>
        <v>0</v>
      </c>
      <c r="AE13" s="31">
        <v>98</v>
      </c>
      <c r="AF13" s="31">
        <f t="shared" ref="AF13:AF15" si="13">ROUND(Q13-AC13,2)</f>
        <v>98</v>
      </c>
      <c r="AG13" s="31">
        <v>136313.52</v>
      </c>
      <c r="AH13" s="31">
        <f t="shared" ref="AH13:AH15" si="14">ROUND((Q13-AC13)*U13,2)</f>
        <v>136313.52</v>
      </c>
      <c r="AI13" s="36">
        <f>ROUND(AH13-AG13,2)</f>
        <v>0</v>
      </c>
      <c r="AJ13" s="38"/>
    </row>
    <row r="14" spans="1:36">
      <c r="A14" s="29" t="s">
        <v>31</v>
      </c>
      <c r="B14" s="29">
        <v>11</v>
      </c>
      <c r="C14" s="29" t="s">
        <v>50</v>
      </c>
      <c r="D14" s="29" t="s">
        <v>51</v>
      </c>
      <c r="E14" s="29">
        <v>253</v>
      </c>
      <c r="F14" s="29">
        <v>52</v>
      </c>
      <c r="G14" s="29">
        <v>919</v>
      </c>
      <c r="H14" s="29">
        <v>919</v>
      </c>
      <c r="I14" s="29">
        <v>919</v>
      </c>
      <c r="J14" s="31">
        <f>ROUND(I14-H14,2)</f>
        <v>0</v>
      </c>
      <c r="K14" s="31">
        <v>337700.35</v>
      </c>
      <c r="L14" s="31">
        <v>337700.35</v>
      </c>
      <c r="M14" s="31">
        <v>337700.35</v>
      </c>
      <c r="N14" s="31">
        <f>ROUND(M14-L14,2)</f>
        <v>0</v>
      </c>
      <c r="O14" s="31">
        <f>K14/G14</f>
        <v>367.465016322089</v>
      </c>
      <c r="P14" s="31">
        <v>367.465016322089</v>
      </c>
      <c r="Q14" s="31">
        <f>M14/I14</f>
        <v>367.465016322089</v>
      </c>
      <c r="R14" s="31">
        <f>ROUND(Q14-P14,2)</f>
        <v>0</v>
      </c>
      <c r="S14" s="29">
        <v>2727</v>
      </c>
      <c r="T14" s="29">
        <v>2727</v>
      </c>
      <c r="U14" s="29">
        <v>2727</v>
      </c>
      <c r="V14" s="31">
        <f>U14-T14</f>
        <v>0</v>
      </c>
      <c r="W14" s="31">
        <v>658919.3</v>
      </c>
      <c r="X14" s="31">
        <v>658919.3</v>
      </c>
      <c r="Y14" s="31">
        <v>658919.3</v>
      </c>
      <c r="Z14" s="31">
        <f>ROUND(Y14-X14,2)</f>
        <v>0</v>
      </c>
      <c r="AA14" s="31">
        <f>W14/S14</f>
        <v>241.627906123946</v>
      </c>
      <c r="AB14" s="31">
        <v>241.627906123946</v>
      </c>
      <c r="AC14" s="31">
        <f>Y14/U14</f>
        <v>241.627906123946</v>
      </c>
      <c r="AD14" s="31">
        <f>ROUND(AC14-AB14,2)</f>
        <v>0</v>
      </c>
      <c r="AE14" s="31">
        <v>125.84</v>
      </c>
      <c r="AF14" s="31">
        <f t="shared" si="13"/>
        <v>125.84</v>
      </c>
      <c r="AG14" s="31">
        <v>343157.8</v>
      </c>
      <c r="AH14" s="31">
        <f t="shared" si="14"/>
        <v>343157.8</v>
      </c>
      <c r="AI14" s="36">
        <f>ROUND(AH14-AG14,2)</f>
        <v>0</v>
      </c>
      <c r="AJ14" s="38"/>
    </row>
    <row r="15" spans="1:36">
      <c r="A15" s="29" t="s">
        <v>52</v>
      </c>
      <c r="B15" s="29">
        <v>12</v>
      </c>
      <c r="C15" s="29" t="s">
        <v>53</v>
      </c>
      <c r="D15" s="29" t="s">
        <v>54</v>
      </c>
      <c r="E15" s="29">
        <v>190</v>
      </c>
      <c r="F15" s="29">
        <v>52</v>
      </c>
      <c r="G15" s="29">
        <v>1494</v>
      </c>
      <c r="H15" s="29">
        <v>1494</v>
      </c>
      <c r="I15" s="29">
        <v>1494</v>
      </c>
      <c r="J15" s="31">
        <f>ROUND(I15-H15,2)</f>
        <v>0</v>
      </c>
      <c r="K15" s="31">
        <v>414680.84</v>
      </c>
      <c r="L15" s="31">
        <v>414680.84</v>
      </c>
      <c r="M15" s="31">
        <v>414680.84</v>
      </c>
      <c r="N15" s="31">
        <f>ROUND(M15-L15,2)</f>
        <v>0</v>
      </c>
      <c r="O15" s="31">
        <f>K15/G15</f>
        <v>277.564149933066</v>
      </c>
      <c r="P15" s="31">
        <v>277.564149933066</v>
      </c>
      <c r="Q15" s="31">
        <f>M15/I15</f>
        <v>277.564149933066</v>
      </c>
      <c r="R15" s="31">
        <f>ROUND(Q15-P15,2)</f>
        <v>0</v>
      </c>
      <c r="S15" s="29">
        <v>3321</v>
      </c>
      <c r="T15" s="29">
        <v>3321</v>
      </c>
      <c r="U15" s="29">
        <v>3321</v>
      </c>
      <c r="V15" s="31">
        <f>U15-T15</f>
        <v>0</v>
      </c>
      <c r="W15" s="31">
        <v>901975.26</v>
      </c>
      <c r="X15" s="31">
        <v>901975.26</v>
      </c>
      <c r="Y15" s="31">
        <v>901975.26</v>
      </c>
      <c r="Z15" s="31">
        <f>ROUND(Y15-X15,2)</f>
        <v>0</v>
      </c>
      <c r="AA15" s="31">
        <f>W15/S15</f>
        <v>271.59748870822</v>
      </c>
      <c r="AB15" s="31">
        <v>271.59748870822</v>
      </c>
      <c r="AC15" s="31">
        <f>Y15/U15</f>
        <v>271.59748870822</v>
      </c>
      <c r="AD15" s="31">
        <f>ROUND(AC15-AB15,2)</f>
        <v>0</v>
      </c>
      <c r="AE15" s="31">
        <v>5.97</v>
      </c>
      <c r="AF15" s="31">
        <f t="shared" si="13"/>
        <v>5.97</v>
      </c>
      <c r="AG15" s="32">
        <v>19815.28</v>
      </c>
      <c r="AH15" s="31">
        <f t="shared" si="14"/>
        <v>19815.28</v>
      </c>
      <c r="AI15" s="36">
        <f>ROUND(AH15-AG15,2)</f>
        <v>0</v>
      </c>
      <c r="AJ15" s="38"/>
    </row>
    <row r="16" spans="1:36">
      <c r="A16" s="29" t="s">
        <v>55</v>
      </c>
      <c r="B16" s="29">
        <v>13</v>
      </c>
      <c r="C16" s="29" t="s">
        <v>56</v>
      </c>
      <c r="D16" s="29" t="s">
        <v>57</v>
      </c>
      <c r="E16" s="29">
        <v>230</v>
      </c>
      <c r="F16" s="29">
        <v>52</v>
      </c>
      <c r="G16" s="29"/>
      <c r="H16" s="29"/>
      <c r="I16" s="29"/>
      <c r="J16" s="31"/>
      <c r="K16" s="31"/>
      <c r="L16" s="31"/>
      <c r="M16" s="31"/>
      <c r="N16" s="31"/>
      <c r="O16" s="31"/>
      <c r="P16" s="31"/>
      <c r="Q16" s="31"/>
      <c r="R16" s="31"/>
      <c r="S16" s="29"/>
      <c r="T16" s="29"/>
      <c r="U16" s="29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  <c r="AH16" s="32"/>
      <c r="AI16" s="31"/>
      <c r="AJ16" s="38" t="s">
        <v>58</v>
      </c>
    </row>
    <row r="17" spans="1:36">
      <c r="A17" s="29" t="s">
        <v>52</v>
      </c>
      <c r="B17" s="29">
        <v>14</v>
      </c>
      <c r="C17" s="29" t="s">
        <v>59</v>
      </c>
      <c r="D17" s="29" t="s">
        <v>60</v>
      </c>
      <c r="E17" s="29">
        <v>140</v>
      </c>
      <c r="F17" s="29">
        <v>52</v>
      </c>
      <c r="G17" s="29">
        <v>1650</v>
      </c>
      <c r="H17" s="29">
        <v>1650</v>
      </c>
      <c r="I17" s="29">
        <v>1650</v>
      </c>
      <c r="J17" s="31">
        <f>ROUND(I17-H17,2)</f>
        <v>0</v>
      </c>
      <c r="K17" s="31">
        <v>440869.87</v>
      </c>
      <c r="L17" s="31">
        <v>440869.87</v>
      </c>
      <c r="M17" s="31">
        <v>440869.87</v>
      </c>
      <c r="N17" s="31">
        <f>ROUND(M17-L17,2)</f>
        <v>0</v>
      </c>
      <c r="O17" s="31">
        <v>267.193931515152</v>
      </c>
      <c r="P17" s="31">
        <v>267.193931515152</v>
      </c>
      <c r="Q17" s="31">
        <f>M17/I17</f>
        <v>267.193860606061</v>
      </c>
      <c r="R17" s="31">
        <f>ROUND(Q17-P17,2)</f>
        <v>0</v>
      </c>
      <c r="S17" s="29">
        <v>2585</v>
      </c>
      <c r="T17" s="29">
        <v>2585</v>
      </c>
      <c r="U17" s="29">
        <v>2585</v>
      </c>
      <c r="V17" s="31">
        <f>U17-T17</f>
        <v>0</v>
      </c>
      <c r="W17" s="31">
        <v>574469</v>
      </c>
      <c r="X17" s="31">
        <v>574469</v>
      </c>
      <c r="Y17" s="31">
        <v>574469</v>
      </c>
      <c r="Z17" s="31">
        <f>ROUND(Y17-X17,2)</f>
        <v>0</v>
      </c>
      <c r="AA17" s="31">
        <f>W17/S17</f>
        <v>222.231721470019</v>
      </c>
      <c r="AB17" s="31">
        <v>222.231721470019</v>
      </c>
      <c r="AC17" s="31">
        <f>Y17/U17</f>
        <v>222.231721470019</v>
      </c>
      <c r="AD17" s="31">
        <f>ROUND(AC17-AB17,2)</f>
        <v>0</v>
      </c>
      <c r="AE17" s="31">
        <v>44.96</v>
      </c>
      <c r="AF17" s="31">
        <f>ROUND(Q17-AC17,2)</f>
        <v>44.96</v>
      </c>
      <c r="AG17" s="32">
        <v>116227.13</v>
      </c>
      <c r="AH17" s="31">
        <f>ROUND((Q17-AC17)*U17,2)</f>
        <v>116227.13</v>
      </c>
      <c r="AI17" s="36">
        <f>ROUND(AH17-AG17,2)</f>
        <v>0</v>
      </c>
      <c r="AJ17" s="38"/>
    </row>
    <row r="18" spans="1:36">
      <c r="A18" s="29" t="s">
        <v>38</v>
      </c>
      <c r="B18" s="29">
        <v>15</v>
      </c>
      <c r="C18" s="29" t="s">
        <v>61</v>
      </c>
      <c r="D18" s="29" t="s">
        <v>62</v>
      </c>
      <c r="E18" s="29">
        <v>125</v>
      </c>
      <c r="F18" s="29">
        <v>52</v>
      </c>
      <c r="G18" s="29"/>
      <c r="H18" s="29"/>
      <c r="I18" s="29"/>
      <c r="J18" s="31"/>
      <c r="K18" s="31"/>
      <c r="L18" s="31"/>
      <c r="M18" s="31"/>
      <c r="N18" s="31"/>
      <c r="O18" s="31"/>
      <c r="P18" s="31"/>
      <c r="Q18" s="31"/>
      <c r="R18" s="31"/>
      <c r="S18" s="29"/>
      <c r="T18" s="29"/>
      <c r="U18" s="29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  <c r="AH18" s="32"/>
      <c r="AI18" s="31"/>
      <c r="AJ18" s="38" t="s">
        <v>41</v>
      </c>
    </row>
    <row r="19" spans="1:36">
      <c r="A19" s="29" t="s">
        <v>25</v>
      </c>
      <c r="B19" s="29">
        <v>16</v>
      </c>
      <c r="C19" s="29" t="s">
        <v>63</v>
      </c>
      <c r="D19" s="29" t="s">
        <v>64</v>
      </c>
      <c r="E19" s="29">
        <v>257</v>
      </c>
      <c r="F19" s="29">
        <v>52</v>
      </c>
      <c r="G19" s="29"/>
      <c r="H19" s="29"/>
      <c r="I19" s="29"/>
      <c r="J19" s="29"/>
      <c r="K19" s="31"/>
      <c r="L19" s="31"/>
      <c r="M19" s="31"/>
      <c r="N19" s="31"/>
      <c r="O19" s="31"/>
      <c r="P19" s="31"/>
      <c r="Q19" s="31"/>
      <c r="R19" s="31"/>
      <c r="S19" s="29"/>
      <c r="T19" s="29"/>
      <c r="U19" s="29"/>
      <c r="V19" s="2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8" t="s">
        <v>41</v>
      </c>
    </row>
    <row r="20" spans="1:36">
      <c r="A20" s="29" t="s">
        <v>55</v>
      </c>
      <c r="B20" s="29">
        <v>17</v>
      </c>
      <c r="C20" s="29" t="s">
        <v>65</v>
      </c>
      <c r="D20" s="29" t="s">
        <v>66</v>
      </c>
      <c r="E20" s="29">
        <v>274</v>
      </c>
      <c r="F20" s="29">
        <v>52</v>
      </c>
      <c r="G20" s="29">
        <v>2212</v>
      </c>
      <c r="H20" s="29">
        <v>2212</v>
      </c>
      <c r="I20" s="29">
        <v>2212</v>
      </c>
      <c r="J20" s="32">
        <f>ROUND(I20-H20,2)</f>
        <v>0</v>
      </c>
      <c r="K20" s="32">
        <v>716775.83</v>
      </c>
      <c r="L20" s="32">
        <v>716775.83</v>
      </c>
      <c r="M20" s="32">
        <v>716775.83</v>
      </c>
      <c r="N20" s="32">
        <f>ROUND(M20-L20,2)</f>
        <v>0</v>
      </c>
      <c r="O20" s="32">
        <f>K20/G20</f>
        <v>324.039706148282</v>
      </c>
      <c r="P20" s="32">
        <v>324.039706148282</v>
      </c>
      <c r="Q20" s="32">
        <f>M20/I20</f>
        <v>324.039706148282</v>
      </c>
      <c r="R20" s="32">
        <f>ROUND(Q20-P20,2)</f>
        <v>0</v>
      </c>
      <c r="S20" s="29">
        <v>2667</v>
      </c>
      <c r="T20" s="29">
        <v>2667</v>
      </c>
      <c r="U20" s="29">
        <v>2667</v>
      </c>
      <c r="V20" s="32">
        <f>U20-T20</f>
        <v>0</v>
      </c>
      <c r="W20" s="32">
        <v>549251.84</v>
      </c>
      <c r="X20" s="32">
        <v>549251.84</v>
      </c>
      <c r="Y20" s="32">
        <v>549251.84</v>
      </c>
      <c r="Z20" s="32">
        <f>ROUND(Y20-X20,2)</f>
        <v>0</v>
      </c>
      <c r="AA20" s="32">
        <f>W20/S20</f>
        <v>205.94369703787</v>
      </c>
      <c r="AB20" s="32">
        <v>205.94369703787</v>
      </c>
      <c r="AC20" s="32">
        <f>Y20/U20</f>
        <v>205.94369703787</v>
      </c>
      <c r="AD20" s="32">
        <f>ROUND(AC20-AB20,2)</f>
        <v>0</v>
      </c>
      <c r="AE20" s="31">
        <v>118.1</v>
      </c>
      <c r="AF20" s="31">
        <f t="shared" ref="AF20:AF24" si="15">ROUND(Q20-AC20,2)</f>
        <v>118.1</v>
      </c>
      <c r="AG20" s="32">
        <v>314962.06</v>
      </c>
      <c r="AH20" s="31">
        <f t="shared" ref="AH20:AH22" si="16">ROUND((Q20-AC20)*U20,2)</f>
        <v>314962.06</v>
      </c>
      <c r="AI20" s="39">
        <f>ROUND(AH20-AG20,2)</f>
        <v>0</v>
      </c>
      <c r="AJ20" s="37"/>
    </row>
    <row r="21" spans="1:36">
      <c r="A21" s="29" t="s">
        <v>55</v>
      </c>
      <c r="B21" s="29">
        <v>18</v>
      </c>
      <c r="C21" s="29" t="s">
        <v>67</v>
      </c>
      <c r="D21" s="29" t="s">
        <v>68</v>
      </c>
      <c r="E21" s="29">
        <v>254</v>
      </c>
      <c r="F21" s="29">
        <v>52</v>
      </c>
      <c r="G21" s="29">
        <v>1178</v>
      </c>
      <c r="H21" s="29">
        <v>1178</v>
      </c>
      <c r="I21" s="29">
        <v>1178</v>
      </c>
      <c r="J21" s="31">
        <f>ROUND(I21-H21,2)</f>
        <v>0</v>
      </c>
      <c r="K21" s="31">
        <v>259051.3</v>
      </c>
      <c r="L21" s="31">
        <v>259051.3</v>
      </c>
      <c r="M21" s="31">
        <v>259051.3</v>
      </c>
      <c r="N21" s="31">
        <f>ROUND(M21-L21,2)</f>
        <v>0</v>
      </c>
      <c r="O21" s="31">
        <f>K21/G21</f>
        <v>219.907724957555</v>
      </c>
      <c r="P21" s="31">
        <v>219.91</v>
      </c>
      <c r="Q21" s="31">
        <f>M21/I21</f>
        <v>219.907724957555</v>
      </c>
      <c r="R21" s="31">
        <f>ROUND(Q21-P21,2)</f>
        <v>0</v>
      </c>
      <c r="S21" s="29">
        <v>2090</v>
      </c>
      <c r="T21" s="29">
        <v>2090</v>
      </c>
      <c r="U21" s="29">
        <v>2090</v>
      </c>
      <c r="V21" s="31">
        <f>U21-T21</f>
        <v>0</v>
      </c>
      <c r="W21" s="31">
        <v>442044.45</v>
      </c>
      <c r="X21" s="31">
        <v>442044.45</v>
      </c>
      <c r="Y21" s="31">
        <v>442044.45</v>
      </c>
      <c r="Z21" s="31">
        <f>ROUND(Y21-X21,2)</f>
        <v>0</v>
      </c>
      <c r="AA21" s="31">
        <f>W21/S21</f>
        <v>211.5045215311</v>
      </c>
      <c r="AB21" s="31">
        <v>211.5</v>
      </c>
      <c r="AC21" s="31">
        <f>Y21/U21</f>
        <v>211.5045215311</v>
      </c>
      <c r="AD21" s="31">
        <f>ROUND(AC21-AB21,2)</f>
        <v>0</v>
      </c>
      <c r="AE21" s="31">
        <v>8.41</v>
      </c>
      <c r="AF21" s="31">
        <f t="shared" si="15"/>
        <v>8.4</v>
      </c>
      <c r="AG21" s="31">
        <v>17562.7</v>
      </c>
      <c r="AH21" s="31">
        <f t="shared" si="16"/>
        <v>17562.7</v>
      </c>
      <c r="AI21" s="36">
        <f>ROUND(AH21-AG21,2)</f>
        <v>0</v>
      </c>
      <c r="AJ21" s="37"/>
    </row>
    <row r="22" spans="1:36">
      <c r="A22" s="29" t="s">
        <v>55</v>
      </c>
      <c r="B22" s="29">
        <v>19</v>
      </c>
      <c r="C22" s="29" t="s">
        <v>69</v>
      </c>
      <c r="D22" s="29" t="s">
        <v>70</v>
      </c>
      <c r="E22" s="29">
        <v>216</v>
      </c>
      <c r="F22" s="29">
        <v>52</v>
      </c>
      <c r="G22" s="29">
        <v>1840</v>
      </c>
      <c r="H22" s="29">
        <v>1840</v>
      </c>
      <c r="I22" s="29">
        <v>1840</v>
      </c>
      <c r="J22" s="31">
        <f>ROUND(I22-H22,2)</f>
        <v>0</v>
      </c>
      <c r="K22" s="31">
        <v>360712.33</v>
      </c>
      <c r="L22" s="31">
        <v>360712.33</v>
      </c>
      <c r="M22" s="31">
        <v>360712.33</v>
      </c>
      <c r="N22" s="31">
        <f>ROUND(M22-L22,2)</f>
        <v>0</v>
      </c>
      <c r="O22" s="31">
        <f>K22/G22</f>
        <v>196.039309782609</v>
      </c>
      <c r="P22" s="31">
        <v>196.04</v>
      </c>
      <c r="Q22" s="31">
        <f>M22/I22</f>
        <v>196.039309782609</v>
      </c>
      <c r="R22" s="31">
        <f>ROUND(Q22-P22,2)</f>
        <v>0</v>
      </c>
      <c r="S22" s="29">
        <v>3647</v>
      </c>
      <c r="T22" s="29">
        <v>3647</v>
      </c>
      <c r="U22" s="29">
        <v>3647</v>
      </c>
      <c r="V22" s="31">
        <f>U22-T22</f>
        <v>0</v>
      </c>
      <c r="W22" s="31">
        <v>652719</v>
      </c>
      <c r="X22" s="31">
        <v>652719</v>
      </c>
      <c r="Y22" s="31">
        <v>652719</v>
      </c>
      <c r="Z22" s="31">
        <f>ROUND(Y22-X22,2)</f>
        <v>0</v>
      </c>
      <c r="AA22" s="31">
        <f>W22/S22</f>
        <v>178.974225390732</v>
      </c>
      <c r="AB22" s="31">
        <v>178.97</v>
      </c>
      <c r="AC22" s="31">
        <f>Y22/U22</f>
        <v>178.974225390732</v>
      </c>
      <c r="AD22" s="31">
        <f>ROUND(AC22-AB22,2)</f>
        <v>0</v>
      </c>
      <c r="AE22" s="31">
        <v>17.07</v>
      </c>
      <c r="AF22" s="31">
        <f t="shared" si="15"/>
        <v>17.07</v>
      </c>
      <c r="AG22" s="31">
        <v>62236.36</v>
      </c>
      <c r="AH22" s="31">
        <f t="shared" si="16"/>
        <v>62236.36</v>
      </c>
      <c r="AI22" s="36">
        <f>ROUND(AH22-AG22,2)</f>
        <v>0</v>
      </c>
      <c r="AJ22" s="37"/>
    </row>
    <row r="23" spans="1:36">
      <c r="A23" s="29" t="s">
        <v>25</v>
      </c>
      <c r="B23" s="29">
        <v>20</v>
      </c>
      <c r="C23" s="29" t="s">
        <v>71</v>
      </c>
      <c r="D23" s="29" t="s">
        <v>72</v>
      </c>
      <c r="E23" s="29">
        <v>167</v>
      </c>
      <c r="F23" s="29">
        <v>52</v>
      </c>
      <c r="G23" s="29">
        <v>608</v>
      </c>
      <c r="H23" s="29">
        <v>608</v>
      </c>
      <c r="I23" s="29">
        <v>608</v>
      </c>
      <c r="J23" s="31">
        <f>ROUND(I23-H23,2)</f>
        <v>0</v>
      </c>
      <c r="K23" s="31">
        <v>140678.17</v>
      </c>
      <c r="L23" s="31">
        <v>140678.17</v>
      </c>
      <c r="M23" s="31">
        <v>140678.17</v>
      </c>
      <c r="N23" s="31">
        <f>ROUND(M23-L23,2)</f>
        <v>0</v>
      </c>
      <c r="O23" s="31">
        <f>K23/G23</f>
        <v>231.378569078947</v>
      </c>
      <c r="P23" s="31">
        <v>231.378569078947</v>
      </c>
      <c r="Q23" s="31">
        <f>M23/I23</f>
        <v>231.378569078947</v>
      </c>
      <c r="R23" s="31">
        <f>ROUND(Q23-P23,2)</f>
        <v>0</v>
      </c>
      <c r="S23" s="29">
        <v>1343</v>
      </c>
      <c r="T23" s="29">
        <v>1343</v>
      </c>
      <c r="U23" s="29">
        <v>1343</v>
      </c>
      <c r="V23" s="31">
        <f>U23-T23</f>
        <v>0</v>
      </c>
      <c r="W23" s="31">
        <v>341489.31</v>
      </c>
      <c r="X23" s="31">
        <v>341489.31</v>
      </c>
      <c r="Y23" s="31">
        <v>341489.31</v>
      </c>
      <c r="Z23" s="31">
        <f>ROUND(Y23-X23,2)</f>
        <v>0</v>
      </c>
      <c r="AA23" s="31">
        <f>W23/S23</f>
        <v>254.273499627699</v>
      </c>
      <c r="AB23" s="31">
        <v>254.273499627699</v>
      </c>
      <c r="AC23" s="31">
        <f>Y23/U23</f>
        <v>254.273499627699</v>
      </c>
      <c r="AD23" s="31">
        <f>ROUND(AC23-AB23,2)</f>
        <v>0</v>
      </c>
      <c r="AE23" s="31">
        <v>-22.89</v>
      </c>
      <c r="AF23" s="31">
        <f t="shared" si="15"/>
        <v>-22.89</v>
      </c>
      <c r="AG23" s="32">
        <v>0</v>
      </c>
      <c r="AH23" s="32">
        <v>0</v>
      </c>
      <c r="AI23" s="31">
        <f>ROUND(AH23-AG23,2)</f>
        <v>0</v>
      </c>
      <c r="AJ23" s="38" t="s">
        <v>73</v>
      </c>
    </row>
    <row r="24" spans="1:36">
      <c r="A24" s="29" t="s">
        <v>38</v>
      </c>
      <c r="B24" s="29">
        <v>21</v>
      </c>
      <c r="C24" s="29" t="s">
        <v>74</v>
      </c>
      <c r="D24" s="29" t="s">
        <v>75</v>
      </c>
      <c r="E24" s="29">
        <v>225</v>
      </c>
      <c r="F24" s="29">
        <v>52</v>
      </c>
      <c r="G24" s="29">
        <v>1995</v>
      </c>
      <c r="H24" s="29">
        <v>1995</v>
      </c>
      <c r="I24" s="29">
        <v>1995</v>
      </c>
      <c r="J24" s="31">
        <f>ROUND(I24-H24,2)</f>
        <v>0</v>
      </c>
      <c r="K24" s="31">
        <v>721927.1</v>
      </c>
      <c r="L24" s="31">
        <v>721927.1</v>
      </c>
      <c r="M24" s="31">
        <v>721927.1</v>
      </c>
      <c r="N24" s="31">
        <f>ROUND(M24-L24,2)</f>
        <v>0</v>
      </c>
      <c r="O24" s="31">
        <f>K24/G24</f>
        <v>361.868220551378</v>
      </c>
      <c r="P24" s="31">
        <v>361.868220551378</v>
      </c>
      <c r="Q24" s="31">
        <f>M24/I24</f>
        <v>361.868220551378</v>
      </c>
      <c r="R24" s="31">
        <f>ROUND(Q24-P24,2)</f>
        <v>0</v>
      </c>
      <c r="S24" s="29">
        <v>3449</v>
      </c>
      <c r="T24" s="29">
        <v>3449</v>
      </c>
      <c r="U24" s="29">
        <v>3449</v>
      </c>
      <c r="V24" s="31">
        <f>U24-T24</f>
        <v>0</v>
      </c>
      <c r="W24" s="31">
        <v>1132132.02</v>
      </c>
      <c r="X24" s="31">
        <v>1132132.02</v>
      </c>
      <c r="Y24" s="31">
        <v>1132132.02</v>
      </c>
      <c r="Z24" s="31">
        <f>ROUND(Y24-X24,2)</f>
        <v>0</v>
      </c>
      <c r="AA24" s="31">
        <f>W24/S24</f>
        <v>328.249353435779</v>
      </c>
      <c r="AB24" s="31">
        <v>328.249353435779</v>
      </c>
      <c r="AC24" s="31">
        <f>Y24/U24</f>
        <v>328.249353435779</v>
      </c>
      <c r="AD24" s="31">
        <f>ROUND(AC24-AB24,2)</f>
        <v>0</v>
      </c>
      <c r="AE24" s="31">
        <v>33.62</v>
      </c>
      <c r="AF24" s="31">
        <f t="shared" si="15"/>
        <v>33.62</v>
      </c>
      <c r="AG24" s="32">
        <v>115951.47</v>
      </c>
      <c r="AH24" s="31">
        <f>ROUND((Q24-AC24)*U24,2)</f>
        <v>115951.47</v>
      </c>
      <c r="AI24" s="36">
        <f>ROUND(AH24-AG24,2)</f>
        <v>0</v>
      </c>
      <c r="AJ24" s="38"/>
    </row>
    <row r="25" spans="1:36">
      <c r="A25" s="29" t="s">
        <v>25</v>
      </c>
      <c r="B25" s="29">
        <v>22</v>
      </c>
      <c r="C25" s="29" t="s">
        <v>76</v>
      </c>
      <c r="D25" s="29" t="s">
        <v>77</v>
      </c>
      <c r="E25" s="29">
        <v>216</v>
      </c>
      <c r="F25" s="29">
        <v>52</v>
      </c>
      <c r="G25" s="29"/>
      <c r="H25" s="29"/>
      <c r="I25" s="29"/>
      <c r="J25" s="29"/>
      <c r="K25" s="31"/>
      <c r="L25" s="31"/>
      <c r="M25" s="31"/>
      <c r="N25" s="31"/>
      <c r="O25" s="31"/>
      <c r="P25" s="31"/>
      <c r="Q25" s="31"/>
      <c r="R25" s="31"/>
      <c r="S25" s="29"/>
      <c r="T25" s="29"/>
      <c r="U25" s="29"/>
      <c r="V25" s="2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8" t="s">
        <v>41</v>
      </c>
    </row>
    <row r="26" spans="1:36">
      <c r="A26" s="29" t="s">
        <v>52</v>
      </c>
      <c r="B26" s="29">
        <v>23</v>
      </c>
      <c r="C26" s="29" t="s">
        <v>78</v>
      </c>
      <c r="D26" s="29" t="s">
        <v>78</v>
      </c>
      <c r="E26" s="29">
        <v>250</v>
      </c>
      <c r="F26" s="29">
        <v>52</v>
      </c>
      <c r="G26" s="29">
        <v>2452</v>
      </c>
      <c r="H26" s="29">
        <v>2452</v>
      </c>
      <c r="I26" s="29">
        <v>2452</v>
      </c>
      <c r="J26" s="31">
        <f>ROUND(I26-H26,2)</f>
        <v>0</v>
      </c>
      <c r="K26" s="31">
        <v>892829.23</v>
      </c>
      <c r="L26" s="31">
        <v>892829.23</v>
      </c>
      <c r="M26" s="31">
        <v>931201.23</v>
      </c>
      <c r="N26" s="31">
        <f>ROUND(M26-L26,2)</f>
        <v>38372</v>
      </c>
      <c r="O26" s="31">
        <f>K26/G26</f>
        <v>364.122850734095</v>
      </c>
      <c r="P26" s="31">
        <v>364.122850734095</v>
      </c>
      <c r="Q26" s="31">
        <f>M26/I26</f>
        <v>379.772116639478</v>
      </c>
      <c r="R26" s="31">
        <f>ROUND(Q26-P26,2)</f>
        <v>15.65</v>
      </c>
      <c r="S26" s="29">
        <v>4159</v>
      </c>
      <c r="T26" s="29">
        <v>4159</v>
      </c>
      <c r="U26" s="29">
        <v>4159</v>
      </c>
      <c r="V26" s="31">
        <f>U26-T26</f>
        <v>0</v>
      </c>
      <c r="W26" s="31">
        <v>1713970.6</v>
      </c>
      <c r="X26" s="31">
        <v>1713970.6</v>
      </c>
      <c r="Y26" s="31">
        <v>1731772.6</v>
      </c>
      <c r="Z26" s="31">
        <f>ROUND(Y26-X26,2)</f>
        <v>17802</v>
      </c>
      <c r="AA26" s="31">
        <f>W26/S26</f>
        <v>412.111228660736</v>
      </c>
      <c r="AB26" s="31">
        <v>412.111228660736</v>
      </c>
      <c r="AC26" s="31">
        <f>Y26/U26</f>
        <v>416.391584515509</v>
      </c>
      <c r="AD26" s="31">
        <f>ROUND(AC26-AB26,2)</f>
        <v>4.28</v>
      </c>
      <c r="AE26" s="31">
        <v>-47.99</v>
      </c>
      <c r="AF26" s="31">
        <f>ROUND(Q26-AC26,2)</f>
        <v>-36.62</v>
      </c>
      <c r="AG26" s="32">
        <v>0</v>
      </c>
      <c r="AH26" s="32">
        <v>0</v>
      </c>
      <c r="AI26" s="31">
        <f>ROUND(AH26-AG26,2)</f>
        <v>0</v>
      </c>
      <c r="AJ26" s="38" t="s">
        <v>73</v>
      </c>
    </row>
    <row r="27" spans="1:36">
      <c r="A27" s="29" t="s">
        <v>25</v>
      </c>
      <c r="B27" s="29">
        <v>24</v>
      </c>
      <c r="C27" s="29" t="s">
        <v>79</v>
      </c>
      <c r="D27" s="29" t="s">
        <v>80</v>
      </c>
      <c r="E27" s="29">
        <v>192</v>
      </c>
      <c r="F27" s="29">
        <v>52</v>
      </c>
      <c r="G27" s="29"/>
      <c r="H27" s="29"/>
      <c r="I27" s="29"/>
      <c r="J27" s="29"/>
      <c r="K27" s="31"/>
      <c r="L27" s="31"/>
      <c r="M27" s="31"/>
      <c r="N27" s="31"/>
      <c r="O27" s="31"/>
      <c r="P27" s="31"/>
      <c r="Q27" s="31"/>
      <c r="R27" s="31"/>
      <c r="S27" s="29"/>
      <c r="T27" s="29"/>
      <c r="U27" s="29"/>
      <c r="V27" s="29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8" t="s">
        <v>41</v>
      </c>
    </row>
    <row r="28" spans="1:36">
      <c r="A28" s="29" t="s">
        <v>25</v>
      </c>
      <c r="B28" s="29">
        <v>25</v>
      </c>
      <c r="C28" s="29" t="s">
        <v>81</v>
      </c>
      <c r="D28" s="29" t="s">
        <v>82</v>
      </c>
      <c r="E28" s="29">
        <v>321</v>
      </c>
      <c r="F28" s="29">
        <v>52</v>
      </c>
      <c r="G28" s="29"/>
      <c r="H28" s="29"/>
      <c r="I28" s="29"/>
      <c r="J28" s="29"/>
      <c r="K28" s="31"/>
      <c r="L28" s="31"/>
      <c r="M28" s="31"/>
      <c r="N28" s="31"/>
      <c r="O28" s="31"/>
      <c r="P28" s="31"/>
      <c r="Q28" s="31"/>
      <c r="R28" s="31"/>
      <c r="S28" s="29"/>
      <c r="T28" s="29"/>
      <c r="U28" s="29"/>
      <c r="V28" s="29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8" t="s">
        <v>41</v>
      </c>
    </row>
    <row r="29" spans="1:36">
      <c r="A29" s="29" t="s">
        <v>38</v>
      </c>
      <c r="B29" s="29">
        <v>26</v>
      </c>
      <c r="C29" s="29" t="s">
        <v>83</v>
      </c>
      <c r="D29" s="29" t="s">
        <v>84</v>
      </c>
      <c r="E29" s="29">
        <v>152</v>
      </c>
      <c r="F29" s="29">
        <v>52</v>
      </c>
      <c r="G29" s="29">
        <v>1994</v>
      </c>
      <c r="H29" s="29">
        <v>1994</v>
      </c>
      <c r="I29" s="29">
        <v>1994</v>
      </c>
      <c r="J29" s="32">
        <f>ROUND(I29-H29,2)</f>
        <v>0</v>
      </c>
      <c r="K29" s="32">
        <v>0</v>
      </c>
      <c r="L29" s="32"/>
      <c r="M29" s="32"/>
      <c r="N29" s="32">
        <f>ROUND(M29-L29,2)</f>
        <v>0</v>
      </c>
      <c r="O29" s="32">
        <f>K29/G29</f>
        <v>0</v>
      </c>
      <c r="P29" s="32">
        <v>0</v>
      </c>
      <c r="Q29" s="32">
        <f>M29/I29</f>
        <v>0</v>
      </c>
      <c r="R29" s="32">
        <f>ROUND(Q29-P29,2)</f>
        <v>0</v>
      </c>
      <c r="S29" s="29">
        <v>3011</v>
      </c>
      <c r="T29" s="29">
        <v>3011</v>
      </c>
      <c r="U29" s="29">
        <v>3011</v>
      </c>
      <c r="V29" s="32">
        <f>U29-T29</f>
        <v>0</v>
      </c>
      <c r="W29" s="32">
        <v>0</v>
      </c>
      <c r="X29" s="32">
        <v>0</v>
      </c>
      <c r="Y29" s="32">
        <v>0</v>
      </c>
      <c r="Z29" s="32">
        <f>ROUND(Y29-X29,2)</f>
        <v>0</v>
      </c>
      <c r="AA29" s="32">
        <f>W29/S29</f>
        <v>0</v>
      </c>
      <c r="AB29" s="32">
        <v>0</v>
      </c>
      <c r="AC29" s="32">
        <f>Y29/U29</f>
        <v>0</v>
      </c>
      <c r="AD29" s="32">
        <f>ROUND(AC29-AB29,2)</f>
        <v>0</v>
      </c>
      <c r="AE29" s="31">
        <v>0</v>
      </c>
      <c r="AF29" s="32"/>
      <c r="AG29" s="32">
        <v>0</v>
      </c>
      <c r="AH29" s="32">
        <f>(Q29-AC29)*U29</f>
        <v>0</v>
      </c>
      <c r="AI29" s="32">
        <f>ROUND(AH29-AG29,2)</f>
        <v>0</v>
      </c>
      <c r="AJ29" s="38" t="s">
        <v>85</v>
      </c>
    </row>
    <row r="30" spans="1:36">
      <c r="A30" s="29" t="s">
        <v>25</v>
      </c>
      <c r="B30" s="29">
        <v>27</v>
      </c>
      <c r="C30" s="29" t="s">
        <v>86</v>
      </c>
      <c r="D30" s="29" t="s">
        <v>87</v>
      </c>
      <c r="E30" s="29">
        <v>169</v>
      </c>
      <c r="F30" s="29">
        <v>52</v>
      </c>
      <c r="G30" s="29"/>
      <c r="H30" s="29"/>
      <c r="I30" s="29"/>
      <c r="J30" s="29"/>
      <c r="K30" s="31"/>
      <c r="L30" s="31"/>
      <c r="M30" s="31"/>
      <c r="N30" s="31"/>
      <c r="O30" s="31"/>
      <c r="P30" s="31"/>
      <c r="Q30" s="31"/>
      <c r="R30" s="31"/>
      <c r="S30" s="29"/>
      <c r="T30" s="29"/>
      <c r="U30" s="29"/>
      <c r="V30" s="29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8" t="s">
        <v>41</v>
      </c>
    </row>
    <row r="31" spans="1:36">
      <c r="A31" s="29" t="s">
        <v>25</v>
      </c>
      <c r="B31" s="29">
        <v>28</v>
      </c>
      <c r="C31" s="29" t="s">
        <v>88</v>
      </c>
      <c r="D31" s="29" t="s">
        <v>89</v>
      </c>
      <c r="E31" s="29">
        <v>593</v>
      </c>
      <c r="F31" s="29">
        <v>52</v>
      </c>
      <c r="G31" s="29">
        <v>1322</v>
      </c>
      <c r="H31" s="29">
        <v>1322</v>
      </c>
      <c r="I31" s="29">
        <v>1322</v>
      </c>
      <c r="J31" s="31">
        <f>ROUND(I31-H31,2)</f>
        <v>0</v>
      </c>
      <c r="K31" s="31">
        <v>458925.6</v>
      </c>
      <c r="L31" s="31">
        <v>458925.6</v>
      </c>
      <c r="M31" s="31">
        <v>458925.6</v>
      </c>
      <c r="N31" s="31">
        <f>ROUND(M31-L31,2)</f>
        <v>0</v>
      </c>
      <c r="O31" s="31">
        <f>K31/G31</f>
        <v>347.144931921331</v>
      </c>
      <c r="P31" s="31">
        <v>347.144931921331</v>
      </c>
      <c r="Q31" s="31">
        <f>M31/I31</f>
        <v>347.144931921331</v>
      </c>
      <c r="R31" s="31">
        <f>ROUND(Q31-P31,2)</f>
        <v>0</v>
      </c>
      <c r="S31" s="29">
        <v>3136</v>
      </c>
      <c r="T31" s="29">
        <v>3136</v>
      </c>
      <c r="U31" s="29">
        <v>3136</v>
      </c>
      <c r="V31" s="31">
        <f>U31-T31</f>
        <v>0</v>
      </c>
      <c r="W31" s="31">
        <v>1071399</v>
      </c>
      <c r="X31" s="31">
        <v>1071399</v>
      </c>
      <c r="Y31" s="31">
        <v>1071399</v>
      </c>
      <c r="Z31" s="31">
        <f>ROUND(Y31-X31,2)</f>
        <v>0</v>
      </c>
      <c r="AA31" s="31">
        <f>W31/S31</f>
        <v>341.645089285714</v>
      </c>
      <c r="AB31" s="31">
        <v>341.645089285714</v>
      </c>
      <c r="AC31" s="31">
        <f>Y31/U31</f>
        <v>341.645089285714</v>
      </c>
      <c r="AD31" s="31">
        <f>ROUND(AC31-AB31,2)</f>
        <v>0</v>
      </c>
      <c r="AE31" s="31">
        <v>5.5</v>
      </c>
      <c r="AF31" s="31">
        <f t="shared" ref="AF31:AF33" si="17">ROUND(Q31-AC31,2)</f>
        <v>5.5</v>
      </c>
      <c r="AG31" s="31">
        <v>17247.51</v>
      </c>
      <c r="AH31" s="31">
        <f t="shared" ref="AH31:AH33" si="18">ROUND((Q31-AC31)*U31,2)</f>
        <v>17247.51</v>
      </c>
      <c r="AI31" s="36">
        <f>ROUND(AH31-AG31,2)</f>
        <v>0</v>
      </c>
      <c r="AJ31" s="38"/>
    </row>
    <row r="32" spans="1:36">
      <c r="A32" s="29" t="s">
        <v>52</v>
      </c>
      <c r="B32" s="29">
        <v>29</v>
      </c>
      <c r="C32" s="29" t="s">
        <v>90</v>
      </c>
      <c r="D32" s="29" t="s">
        <v>91</v>
      </c>
      <c r="E32" s="29">
        <v>227</v>
      </c>
      <c r="F32" s="29">
        <v>52</v>
      </c>
      <c r="G32" s="29">
        <v>580</v>
      </c>
      <c r="H32" s="29">
        <v>580</v>
      </c>
      <c r="I32" s="29">
        <v>580</v>
      </c>
      <c r="J32" s="32">
        <f>ROUND(I32-H32,2)</f>
        <v>0</v>
      </c>
      <c r="K32" s="32">
        <v>221924.6104</v>
      </c>
      <c r="L32" s="32">
        <v>221924.6104</v>
      </c>
      <c r="M32" s="32">
        <v>221924.61</v>
      </c>
      <c r="N32" s="32">
        <f>ROUND(M32-L32,2)</f>
        <v>0</v>
      </c>
      <c r="O32" s="32">
        <f>K32/G32</f>
        <v>382.62863862069</v>
      </c>
      <c r="P32" s="32">
        <v>382.62863862069</v>
      </c>
      <c r="Q32" s="32">
        <f>M32/I32</f>
        <v>382.628637931034</v>
      </c>
      <c r="R32" s="32">
        <f>ROUND(Q32-P32,2)</f>
        <v>0</v>
      </c>
      <c r="S32" s="29">
        <v>2291</v>
      </c>
      <c r="T32" s="29">
        <v>2291</v>
      </c>
      <c r="U32" s="29">
        <v>2291</v>
      </c>
      <c r="V32" s="32">
        <f>U32-T32</f>
        <v>0</v>
      </c>
      <c r="W32" s="32">
        <v>641346.56</v>
      </c>
      <c r="X32" s="32">
        <v>641346.56</v>
      </c>
      <c r="Y32" s="32">
        <v>641346.56</v>
      </c>
      <c r="Z32" s="32">
        <f>ROUND(Y32-X32,2)</f>
        <v>0</v>
      </c>
      <c r="AA32" s="32">
        <f>W32/S32</f>
        <v>279.941754692274</v>
      </c>
      <c r="AB32" s="32">
        <v>279.941754692274</v>
      </c>
      <c r="AC32" s="32">
        <f>Y32/U32</f>
        <v>279.941754692274</v>
      </c>
      <c r="AD32" s="32">
        <f>ROUND(AC32-AB32,2)</f>
        <v>0</v>
      </c>
      <c r="AE32" s="31">
        <v>102.69</v>
      </c>
      <c r="AF32" s="31">
        <f t="shared" si="17"/>
        <v>102.69</v>
      </c>
      <c r="AG32" s="32">
        <v>235255.65</v>
      </c>
      <c r="AH32" s="31">
        <f t="shared" si="18"/>
        <v>235255.65</v>
      </c>
      <c r="AI32" s="39">
        <f>ROUND(AH32-AG32,2)</f>
        <v>0</v>
      </c>
      <c r="AJ32" s="40"/>
    </row>
    <row r="33" spans="1:36">
      <c r="A33" s="29" t="s">
        <v>25</v>
      </c>
      <c r="B33" s="29">
        <v>30</v>
      </c>
      <c r="C33" s="29" t="s">
        <v>92</v>
      </c>
      <c r="D33" s="29" t="s">
        <v>93</v>
      </c>
      <c r="E33" s="29">
        <v>93</v>
      </c>
      <c r="F33" s="29">
        <v>52</v>
      </c>
      <c r="G33" s="29">
        <v>682</v>
      </c>
      <c r="H33" s="29">
        <v>682</v>
      </c>
      <c r="I33" s="29">
        <v>682</v>
      </c>
      <c r="J33" s="31">
        <f>ROUND(I33-H33,2)</f>
        <v>0</v>
      </c>
      <c r="K33" s="31">
        <v>247242.29</v>
      </c>
      <c r="L33" s="31">
        <v>247242.29</v>
      </c>
      <c r="M33" s="31">
        <v>247242.29</v>
      </c>
      <c r="N33" s="31">
        <f>ROUND(M33-L33,2)</f>
        <v>0</v>
      </c>
      <c r="O33" s="31">
        <f>K33/G33</f>
        <v>362.525351906158</v>
      </c>
      <c r="P33" s="31">
        <v>362.525351906158</v>
      </c>
      <c r="Q33" s="31">
        <f>M33/I33</f>
        <v>362.525351906158</v>
      </c>
      <c r="R33" s="31">
        <f>ROUND(Q33-P33,2)</f>
        <v>0</v>
      </c>
      <c r="S33" s="29">
        <v>966</v>
      </c>
      <c r="T33" s="29">
        <v>966</v>
      </c>
      <c r="U33" s="29">
        <v>966</v>
      </c>
      <c r="V33" s="31">
        <f>U33-T33</f>
        <v>0</v>
      </c>
      <c r="W33" s="31">
        <v>273753.19</v>
      </c>
      <c r="X33" s="31">
        <v>273753.19</v>
      </c>
      <c r="Y33" s="31">
        <v>273753.19</v>
      </c>
      <c r="Z33" s="31">
        <f>ROUND(Y33-X33,2)</f>
        <v>0</v>
      </c>
      <c r="AA33" s="31">
        <f>W33/S33</f>
        <v>283.388395445135</v>
      </c>
      <c r="AB33" s="31">
        <v>283.388395445135</v>
      </c>
      <c r="AC33" s="31">
        <f>Y33/U33</f>
        <v>283.388395445135</v>
      </c>
      <c r="AD33" s="31">
        <f>ROUND(AC33-AB33,2)</f>
        <v>0</v>
      </c>
      <c r="AE33" s="31">
        <v>79.14</v>
      </c>
      <c r="AF33" s="31">
        <f t="shared" si="17"/>
        <v>79.14</v>
      </c>
      <c r="AG33" s="31">
        <v>76446.3</v>
      </c>
      <c r="AH33" s="31">
        <f t="shared" si="18"/>
        <v>76446.3</v>
      </c>
      <c r="AI33" s="36">
        <f>ROUND(AH33-AG33,2)</f>
        <v>0</v>
      </c>
      <c r="AJ33" s="38"/>
    </row>
    <row r="34" spans="1:36">
      <c r="A34" s="29" t="s">
        <v>25</v>
      </c>
      <c r="B34" s="29">
        <v>31</v>
      </c>
      <c r="C34" s="29" t="s">
        <v>94</v>
      </c>
      <c r="D34" s="29" t="s">
        <v>95</v>
      </c>
      <c r="E34" s="29">
        <v>186</v>
      </c>
      <c r="F34" s="29">
        <v>52</v>
      </c>
      <c r="G34" s="29"/>
      <c r="H34" s="29"/>
      <c r="I34" s="29"/>
      <c r="J34" s="29"/>
      <c r="K34" s="31"/>
      <c r="L34" s="31"/>
      <c r="M34" s="31"/>
      <c r="N34" s="31"/>
      <c r="O34" s="31"/>
      <c r="P34" s="31"/>
      <c r="Q34" s="31"/>
      <c r="R34" s="31"/>
      <c r="S34" s="29"/>
      <c r="T34" s="29"/>
      <c r="U34" s="29"/>
      <c r="V34" s="29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8" t="s">
        <v>41</v>
      </c>
    </row>
    <row r="35" spans="1:36">
      <c r="A35" s="29" t="s">
        <v>25</v>
      </c>
      <c r="B35" s="29">
        <v>32</v>
      </c>
      <c r="C35" s="29" t="s">
        <v>96</v>
      </c>
      <c r="D35" s="29" t="s">
        <v>97</v>
      </c>
      <c r="E35" s="29">
        <v>108</v>
      </c>
      <c r="F35" s="29">
        <v>52</v>
      </c>
      <c r="G35" s="29"/>
      <c r="H35" s="29"/>
      <c r="I35" s="29"/>
      <c r="J35" s="29"/>
      <c r="K35" s="31"/>
      <c r="L35" s="31"/>
      <c r="M35" s="31"/>
      <c r="N35" s="31"/>
      <c r="O35" s="31"/>
      <c r="P35" s="31"/>
      <c r="Q35" s="31"/>
      <c r="R35" s="31"/>
      <c r="S35" s="29"/>
      <c r="T35" s="29"/>
      <c r="U35" s="29"/>
      <c r="V35" s="29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8" t="s">
        <v>41</v>
      </c>
    </row>
    <row r="36" spans="1:36">
      <c r="A36" s="29" t="s">
        <v>31</v>
      </c>
      <c r="B36" s="29">
        <v>33</v>
      </c>
      <c r="C36" s="29" t="s">
        <v>98</v>
      </c>
      <c r="D36" s="29" t="s">
        <v>99</v>
      </c>
      <c r="E36" s="29">
        <v>123</v>
      </c>
      <c r="F36" s="29">
        <v>52</v>
      </c>
      <c r="G36" s="29">
        <v>552</v>
      </c>
      <c r="H36" s="29">
        <v>552</v>
      </c>
      <c r="I36" s="29">
        <v>552</v>
      </c>
      <c r="J36" s="31">
        <f>ROUND(I36-H36,2)</f>
        <v>0</v>
      </c>
      <c r="K36" s="31">
        <v>359410.6</v>
      </c>
      <c r="L36" s="31">
        <v>359410.6</v>
      </c>
      <c r="M36" s="31">
        <v>359410.6</v>
      </c>
      <c r="N36" s="31">
        <f>ROUND(M36-L36,2)</f>
        <v>0</v>
      </c>
      <c r="O36" s="31">
        <f>K36/G36</f>
        <v>651.10615942029</v>
      </c>
      <c r="P36" s="31">
        <v>651.10615942029</v>
      </c>
      <c r="Q36" s="31">
        <f>M36/I36</f>
        <v>651.10615942029</v>
      </c>
      <c r="R36" s="31">
        <f>ROUND(Q36-P36,2)</f>
        <v>0</v>
      </c>
      <c r="S36" s="29">
        <v>882</v>
      </c>
      <c r="T36" s="29">
        <v>882</v>
      </c>
      <c r="U36" s="29">
        <v>882</v>
      </c>
      <c r="V36" s="31">
        <f>U36-T36</f>
        <v>0</v>
      </c>
      <c r="W36" s="31">
        <v>525256.36</v>
      </c>
      <c r="X36" s="31">
        <v>525256.36</v>
      </c>
      <c r="Y36" s="31">
        <v>525256.36</v>
      </c>
      <c r="Z36" s="31">
        <f>ROUND(Y36-X36,2)</f>
        <v>0</v>
      </c>
      <c r="AA36" s="31">
        <f>W36/S36</f>
        <v>595.528752834467</v>
      </c>
      <c r="AB36" s="31">
        <v>595.528752834467</v>
      </c>
      <c r="AC36" s="31">
        <f>Y36/U36</f>
        <v>595.528752834467</v>
      </c>
      <c r="AD36" s="31">
        <f>ROUND(AC36-AB36,2)</f>
        <v>0</v>
      </c>
      <c r="AE36" s="31">
        <v>55.58</v>
      </c>
      <c r="AF36" s="31">
        <f t="shared" ref="AF36:AF37" si="19">ROUND(Q36-AC36,2)</f>
        <v>55.58</v>
      </c>
      <c r="AG36" s="31">
        <v>49019.27</v>
      </c>
      <c r="AH36" s="31">
        <f t="shared" ref="AH36:AH37" si="20">ROUND((Q36-AC36)*U36,2)</f>
        <v>49019.27</v>
      </c>
      <c r="AI36" s="36">
        <f>ROUND(AH36-AG36,2)</f>
        <v>0</v>
      </c>
      <c r="AJ36" s="38"/>
    </row>
    <row r="37" spans="1:36">
      <c r="A37" s="29" t="s">
        <v>38</v>
      </c>
      <c r="B37" s="29">
        <v>34</v>
      </c>
      <c r="C37" s="29" t="s">
        <v>100</v>
      </c>
      <c r="D37" s="29" t="s">
        <v>101</v>
      </c>
      <c r="E37" s="29">
        <v>124</v>
      </c>
      <c r="F37" s="29">
        <v>52</v>
      </c>
      <c r="G37" s="29">
        <v>745</v>
      </c>
      <c r="H37" s="29">
        <v>745</v>
      </c>
      <c r="I37" s="29">
        <v>745</v>
      </c>
      <c r="J37" s="31">
        <f>ROUND(I37-H37,2)</f>
        <v>0</v>
      </c>
      <c r="K37" s="31">
        <v>191823.47</v>
      </c>
      <c r="L37" s="31">
        <v>191823.47</v>
      </c>
      <c r="M37" s="31">
        <v>191823.47</v>
      </c>
      <c r="N37" s="31">
        <f>ROUND(M37-L37,2)</f>
        <v>0</v>
      </c>
      <c r="O37" s="31">
        <f>K37/G37</f>
        <v>257.481167785235</v>
      </c>
      <c r="P37" s="31">
        <v>257.481167785235</v>
      </c>
      <c r="Q37" s="31">
        <f>M37/I37</f>
        <v>257.481167785235</v>
      </c>
      <c r="R37" s="31">
        <f>ROUND(Q37-P37,2)</f>
        <v>0</v>
      </c>
      <c r="S37" s="29">
        <v>1300</v>
      </c>
      <c r="T37" s="29">
        <v>1300</v>
      </c>
      <c r="U37" s="29">
        <v>1300</v>
      </c>
      <c r="V37" s="31">
        <f>U37-T37</f>
        <v>0</v>
      </c>
      <c r="W37" s="31">
        <v>275027.73</v>
      </c>
      <c r="X37" s="31">
        <v>275027.73</v>
      </c>
      <c r="Y37" s="31">
        <v>275027.73</v>
      </c>
      <c r="Z37" s="31">
        <f>ROUND(Y37-X37,2)</f>
        <v>0</v>
      </c>
      <c r="AA37" s="31">
        <f>W37/S37</f>
        <v>211.559792307692</v>
      </c>
      <c r="AB37" s="31">
        <v>211.559792307692</v>
      </c>
      <c r="AC37" s="31">
        <f>Y37/U37</f>
        <v>211.559792307692</v>
      </c>
      <c r="AD37" s="31">
        <f>ROUND(AC37-AB37,2)</f>
        <v>0</v>
      </c>
      <c r="AE37" s="31">
        <v>45.92</v>
      </c>
      <c r="AF37" s="31">
        <f t="shared" si="19"/>
        <v>45.92</v>
      </c>
      <c r="AG37" s="32">
        <v>59697.79</v>
      </c>
      <c r="AH37" s="31">
        <f t="shared" si="20"/>
        <v>59697.79</v>
      </c>
      <c r="AI37" s="36">
        <f>ROUND(AH37-AG37,2)</f>
        <v>0</v>
      </c>
      <c r="AJ37" s="38"/>
    </row>
    <row r="38" spans="1:36">
      <c r="A38" s="29" t="s">
        <v>31</v>
      </c>
      <c r="B38" s="29">
        <v>35</v>
      </c>
      <c r="C38" s="29" t="s">
        <v>102</v>
      </c>
      <c r="D38" s="29" t="s">
        <v>103</v>
      </c>
      <c r="E38" s="29">
        <v>240</v>
      </c>
      <c r="F38" s="29">
        <v>52</v>
      </c>
      <c r="G38" s="29"/>
      <c r="H38" s="29"/>
      <c r="I38" s="29"/>
      <c r="J38" s="31"/>
      <c r="K38" s="31"/>
      <c r="L38" s="31"/>
      <c r="M38" s="31"/>
      <c r="N38" s="31"/>
      <c r="O38" s="31"/>
      <c r="P38" s="31"/>
      <c r="Q38" s="31"/>
      <c r="R38" s="31"/>
      <c r="S38" s="29"/>
      <c r="T38" s="29"/>
      <c r="U38" s="29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8" t="s">
        <v>41</v>
      </c>
    </row>
    <row r="39" spans="1:36">
      <c r="A39" s="29" t="s">
        <v>31</v>
      </c>
      <c r="B39" s="29">
        <v>36</v>
      </c>
      <c r="C39" s="29" t="s">
        <v>104</v>
      </c>
      <c r="D39" s="29" t="s">
        <v>105</v>
      </c>
      <c r="E39" s="29">
        <v>146</v>
      </c>
      <c r="F39" s="29">
        <v>52</v>
      </c>
      <c r="G39" s="29">
        <v>1026</v>
      </c>
      <c r="H39" s="29">
        <v>1026</v>
      </c>
      <c r="I39" s="29">
        <v>1026</v>
      </c>
      <c r="J39" s="31">
        <f>ROUND(I39-H39,2)</f>
        <v>0</v>
      </c>
      <c r="K39" s="31">
        <v>442311.394</v>
      </c>
      <c r="L39" s="31">
        <v>442311.394</v>
      </c>
      <c r="M39" s="31">
        <v>442311.394</v>
      </c>
      <c r="N39" s="31">
        <f>ROUND(M39-L39,2)</f>
        <v>0</v>
      </c>
      <c r="O39" s="31">
        <f>K39/G39</f>
        <v>431.102723196881</v>
      </c>
      <c r="P39" s="31">
        <v>431.102723196881</v>
      </c>
      <c r="Q39" s="31">
        <f>M39/I39</f>
        <v>431.102723196881</v>
      </c>
      <c r="R39" s="31">
        <f>ROUND(Q39-P39,2)</f>
        <v>0</v>
      </c>
      <c r="S39" s="29">
        <v>1271</v>
      </c>
      <c r="T39" s="29">
        <v>1271</v>
      </c>
      <c r="U39" s="29">
        <v>1271</v>
      </c>
      <c r="V39" s="31">
        <f>U39-T39</f>
        <v>0</v>
      </c>
      <c r="W39" s="31">
        <v>545085.9972</v>
      </c>
      <c r="X39" s="31">
        <v>545085.9972</v>
      </c>
      <c r="Y39" s="31">
        <v>545085.9972</v>
      </c>
      <c r="Z39" s="31">
        <f>ROUND(Y39-X39,2)</f>
        <v>0</v>
      </c>
      <c r="AA39" s="31">
        <f>W39/S39</f>
        <v>428.863884500393</v>
      </c>
      <c r="AB39" s="31">
        <v>428.863884500393</v>
      </c>
      <c r="AC39" s="31">
        <f>Y39/U39</f>
        <v>428.863884500393</v>
      </c>
      <c r="AD39" s="31">
        <f>ROUND(AC39-AB39,2)</f>
        <v>0</v>
      </c>
      <c r="AE39" s="31">
        <v>2.24</v>
      </c>
      <c r="AF39" s="31">
        <f>ROUND(Q39-AC39,2)</f>
        <v>2.24</v>
      </c>
      <c r="AG39" s="32">
        <v>2845.56</v>
      </c>
      <c r="AH39" s="31">
        <f>ROUND((Q39-AC39)*U39,2)</f>
        <v>2845.56</v>
      </c>
      <c r="AI39" s="36">
        <f>ROUND(AH39-AG39,2)</f>
        <v>0</v>
      </c>
      <c r="AJ39" s="38"/>
    </row>
    <row r="40" spans="1:36">
      <c r="A40" s="29" t="s">
        <v>38</v>
      </c>
      <c r="B40" s="29">
        <v>37</v>
      </c>
      <c r="C40" s="29" t="s">
        <v>106</v>
      </c>
      <c r="D40" s="29" t="s">
        <v>107</v>
      </c>
      <c r="E40" s="29">
        <v>136</v>
      </c>
      <c r="F40" s="29">
        <v>52</v>
      </c>
      <c r="G40" s="29"/>
      <c r="H40" s="29"/>
      <c r="I40" s="29"/>
      <c r="J40" s="31"/>
      <c r="K40" s="31"/>
      <c r="L40" s="31"/>
      <c r="M40" s="31"/>
      <c r="N40" s="31"/>
      <c r="O40" s="31"/>
      <c r="P40" s="31"/>
      <c r="Q40" s="31"/>
      <c r="R40" s="31"/>
      <c r="S40" s="29"/>
      <c r="T40" s="29"/>
      <c r="U40" s="29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32"/>
      <c r="AI40" s="31"/>
      <c r="AJ40" s="38" t="s">
        <v>41</v>
      </c>
    </row>
    <row r="41" spans="1:36">
      <c r="A41" s="29" t="s">
        <v>31</v>
      </c>
      <c r="B41" s="29">
        <v>38</v>
      </c>
      <c r="C41" s="29" t="s">
        <v>108</v>
      </c>
      <c r="D41" s="29" t="s">
        <v>109</v>
      </c>
      <c r="E41" s="29">
        <v>198</v>
      </c>
      <c r="F41" s="29">
        <v>52</v>
      </c>
      <c r="G41" s="29">
        <v>1067</v>
      </c>
      <c r="H41" s="29">
        <v>1067</v>
      </c>
      <c r="I41" s="29">
        <v>1067</v>
      </c>
      <c r="J41" s="31">
        <f>ROUND(I41-H41,2)</f>
        <v>0</v>
      </c>
      <c r="K41" s="31">
        <v>362362.65</v>
      </c>
      <c r="L41" s="31">
        <v>362362.65</v>
      </c>
      <c r="M41" s="31">
        <v>362362.65</v>
      </c>
      <c r="N41" s="31">
        <f>ROUND(M41-L41,2)</f>
        <v>0</v>
      </c>
      <c r="O41" s="31">
        <f>K41/G41</f>
        <v>339.60885660731</v>
      </c>
      <c r="P41" s="31">
        <v>339.60885660731</v>
      </c>
      <c r="Q41" s="31">
        <f>M41/I41</f>
        <v>339.60885660731</v>
      </c>
      <c r="R41" s="31">
        <f>ROUND(Q41-P41,2)</f>
        <v>0</v>
      </c>
      <c r="S41" s="29">
        <v>1543</v>
      </c>
      <c r="T41" s="29">
        <v>1543</v>
      </c>
      <c r="U41" s="29">
        <v>1543</v>
      </c>
      <c r="V41" s="31">
        <f>U41-T41</f>
        <v>0</v>
      </c>
      <c r="W41" s="31">
        <v>670253.99</v>
      </c>
      <c r="X41" s="31">
        <v>670253.99</v>
      </c>
      <c r="Y41" s="31">
        <v>670253.99</v>
      </c>
      <c r="Z41" s="31">
        <f>ROUND(Y41-X41,2)</f>
        <v>0</v>
      </c>
      <c r="AA41" s="31">
        <f>W41/S41</f>
        <v>434.383661697991</v>
      </c>
      <c r="AB41" s="31">
        <v>434.383661697991</v>
      </c>
      <c r="AC41" s="31">
        <f>Y41/U41</f>
        <v>434.383661697991</v>
      </c>
      <c r="AD41" s="31">
        <f>ROUND(AC41-AB41,2)</f>
        <v>0</v>
      </c>
      <c r="AE41" s="31">
        <v>-94.77</v>
      </c>
      <c r="AF41" s="31">
        <f>ROUND(Q41-AC41,2)</f>
        <v>-94.77</v>
      </c>
      <c r="AG41" s="32">
        <v>0</v>
      </c>
      <c r="AH41" s="32">
        <v>0</v>
      </c>
      <c r="AI41" s="31">
        <f>ROUND(AH41-AG41,2)</f>
        <v>0</v>
      </c>
      <c r="AJ41" s="38" t="s">
        <v>73</v>
      </c>
    </row>
    <row r="42" spans="1:36">
      <c r="A42" s="29" t="s">
        <v>25</v>
      </c>
      <c r="B42" s="29">
        <v>39</v>
      </c>
      <c r="C42" s="29" t="s">
        <v>110</v>
      </c>
      <c r="D42" s="29" t="s">
        <v>111</v>
      </c>
      <c r="E42" s="29">
        <v>189</v>
      </c>
      <c r="F42" s="29">
        <v>52</v>
      </c>
      <c r="G42" s="29"/>
      <c r="H42" s="29"/>
      <c r="I42" s="29"/>
      <c r="J42" s="29"/>
      <c r="K42" s="31"/>
      <c r="L42" s="31"/>
      <c r="M42" s="31"/>
      <c r="N42" s="31"/>
      <c r="O42" s="31"/>
      <c r="P42" s="31"/>
      <c r="Q42" s="31"/>
      <c r="R42" s="31"/>
      <c r="S42" s="29"/>
      <c r="T42" s="29"/>
      <c r="U42" s="29"/>
      <c r="V42" s="29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8" t="s">
        <v>41</v>
      </c>
    </row>
    <row r="43" spans="1:36">
      <c r="A43" s="29" t="s">
        <v>52</v>
      </c>
      <c r="B43" s="29">
        <v>40</v>
      </c>
      <c r="C43" s="29" t="s">
        <v>112</v>
      </c>
      <c r="D43" s="29" t="s">
        <v>113</v>
      </c>
      <c r="E43" s="29">
        <v>439</v>
      </c>
      <c r="F43" s="29">
        <v>52</v>
      </c>
      <c r="G43" s="29">
        <v>3599</v>
      </c>
      <c r="H43" s="29">
        <v>3599</v>
      </c>
      <c r="I43" s="29">
        <v>3599</v>
      </c>
      <c r="J43" s="32">
        <f>ROUND(I43-H43,2)</f>
        <v>0</v>
      </c>
      <c r="K43" s="32">
        <v>2701747</v>
      </c>
      <c r="L43" s="32">
        <v>2701747</v>
      </c>
      <c r="M43" s="32">
        <v>2701747</v>
      </c>
      <c r="N43" s="32">
        <f>ROUND(M43-L43,2)</f>
        <v>0</v>
      </c>
      <c r="O43" s="32">
        <f>K43/G43</f>
        <v>750.693803834398</v>
      </c>
      <c r="P43" s="32">
        <v>750.693803834398</v>
      </c>
      <c r="Q43" s="32">
        <f>M43/I43</f>
        <v>750.693803834398</v>
      </c>
      <c r="R43" s="32">
        <f>ROUND(Q43-P43,2)</f>
        <v>0</v>
      </c>
      <c r="S43" s="29">
        <v>6480</v>
      </c>
      <c r="T43" s="29">
        <v>6480</v>
      </c>
      <c r="U43" s="29">
        <v>6480</v>
      </c>
      <c r="V43" s="32">
        <f>U43-T43</f>
        <v>0</v>
      </c>
      <c r="W43" s="32">
        <v>7432842</v>
      </c>
      <c r="X43" s="32">
        <v>7432842</v>
      </c>
      <c r="Y43" s="32">
        <v>7432842</v>
      </c>
      <c r="Z43" s="32">
        <f>ROUND(Y43-X43,2)</f>
        <v>0</v>
      </c>
      <c r="AA43" s="32">
        <f>W43/S43</f>
        <v>1147.04351851852</v>
      </c>
      <c r="AB43" s="32">
        <v>1147.04351851852</v>
      </c>
      <c r="AC43" s="32">
        <f>Y43/U43</f>
        <v>1147.04351851852</v>
      </c>
      <c r="AD43" s="32">
        <f>ROUND(AC43-AB43,2)</f>
        <v>0</v>
      </c>
      <c r="AE43" s="31">
        <v>-396.35</v>
      </c>
      <c r="AF43" s="31">
        <f t="shared" ref="AF43:AF45" si="21">ROUND(Q43-AC43,2)</f>
        <v>-396.35</v>
      </c>
      <c r="AG43" s="32">
        <v>0</v>
      </c>
      <c r="AH43" s="32">
        <v>0</v>
      </c>
      <c r="AI43" s="32">
        <f>ROUND(AH43-AG43,2)</f>
        <v>0</v>
      </c>
      <c r="AJ43" s="38" t="s">
        <v>73</v>
      </c>
    </row>
    <row r="44" spans="1:36">
      <c r="A44" s="29" t="s">
        <v>31</v>
      </c>
      <c r="B44" s="29">
        <v>41</v>
      </c>
      <c r="C44" s="29" t="s">
        <v>114</v>
      </c>
      <c r="D44" s="29" t="s">
        <v>115</v>
      </c>
      <c r="E44" s="29">
        <v>636</v>
      </c>
      <c r="F44" s="29">
        <v>52</v>
      </c>
      <c r="G44" s="29">
        <v>2633</v>
      </c>
      <c r="H44" s="29">
        <v>2633</v>
      </c>
      <c r="I44" s="29">
        <v>2633</v>
      </c>
      <c r="J44" s="31">
        <f>ROUND(I44-H44,2)</f>
        <v>0</v>
      </c>
      <c r="K44" s="31">
        <v>1494885.27</v>
      </c>
      <c r="L44" s="31">
        <v>1494885.27</v>
      </c>
      <c r="M44" s="31">
        <v>1494885.27</v>
      </c>
      <c r="N44" s="31">
        <f>ROUND(M44-L44,2)</f>
        <v>0</v>
      </c>
      <c r="O44" s="31">
        <f>K44/G44</f>
        <v>567.749817698443</v>
      </c>
      <c r="P44" s="31">
        <v>567.749817698443</v>
      </c>
      <c r="Q44" s="31">
        <f>M44/I44</f>
        <v>567.749817698443</v>
      </c>
      <c r="R44" s="31">
        <f>ROUND(Q44-P44,2)</f>
        <v>0</v>
      </c>
      <c r="S44" s="29">
        <v>7796</v>
      </c>
      <c r="T44" s="29">
        <v>7796</v>
      </c>
      <c r="U44" s="29">
        <v>7796</v>
      </c>
      <c r="V44" s="31">
        <f>U44-T44</f>
        <v>0</v>
      </c>
      <c r="W44" s="31">
        <v>4481221.84</v>
      </c>
      <c r="X44" s="31">
        <v>4481221.84</v>
      </c>
      <c r="Y44" s="31">
        <v>4481221.84</v>
      </c>
      <c r="Z44" s="31">
        <f>ROUND(Y44-X44,2)</f>
        <v>0</v>
      </c>
      <c r="AA44" s="31">
        <f>W44/S44</f>
        <v>574.810395074397</v>
      </c>
      <c r="AB44" s="31">
        <v>574.810395074397</v>
      </c>
      <c r="AC44" s="31">
        <f>Y44/U44</f>
        <v>574.810395074397</v>
      </c>
      <c r="AD44" s="31">
        <f>ROUND(AC44-AB44,2)</f>
        <v>0</v>
      </c>
      <c r="AE44" s="31">
        <v>-7.06</v>
      </c>
      <c r="AF44" s="31">
        <f t="shared" si="21"/>
        <v>-7.06</v>
      </c>
      <c r="AG44" s="32">
        <v>0</v>
      </c>
      <c r="AH44" s="32">
        <v>0</v>
      </c>
      <c r="AI44" s="31">
        <f>ROUND(AH44-AG44,2)</f>
        <v>0</v>
      </c>
      <c r="AJ44" s="38" t="s">
        <v>73</v>
      </c>
    </row>
    <row r="45" spans="1:36">
      <c r="A45" s="29" t="s">
        <v>38</v>
      </c>
      <c r="B45" s="29">
        <v>42</v>
      </c>
      <c r="C45" s="29" t="s">
        <v>116</v>
      </c>
      <c r="D45" s="29" t="s">
        <v>117</v>
      </c>
      <c r="E45" s="29">
        <v>333</v>
      </c>
      <c r="F45" s="29">
        <v>52</v>
      </c>
      <c r="G45" s="29">
        <v>2134</v>
      </c>
      <c r="H45" s="29">
        <v>2134</v>
      </c>
      <c r="I45" s="29">
        <v>2134</v>
      </c>
      <c r="J45" s="31">
        <f>ROUND(I45-H45,2)</f>
        <v>0</v>
      </c>
      <c r="K45" s="31">
        <v>1031354.42</v>
      </c>
      <c r="L45" s="31">
        <v>1031354.42</v>
      </c>
      <c r="M45" s="31">
        <v>1031354.42</v>
      </c>
      <c r="N45" s="31">
        <f>ROUND(M45-L45,2)</f>
        <v>0</v>
      </c>
      <c r="O45" s="31">
        <f>K45/G45</f>
        <v>483.296354264292</v>
      </c>
      <c r="P45" s="31">
        <v>483.296354264292</v>
      </c>
      <c r="Q45" s="31">
        <f>M45/I45</f>
        <v>483.296354264292</v>
      </c>
      <c r="R45" s="31">
        <f>ROUND(Q45-P45,2)</f>
        <v>0</v>
      </c>
      <c r="S45" s="29">
        <v>4979</v>
      </c>
      <c r="T45" s="29">
        <v>4979</v>
      </c>
      <c r="U45" s="29">
        <v>4979</v>
      </c>
      <c r="V45" s="31">
        <f>U45-T45</f>
        <v>0</v>
      </c>
      <c r="W45" s="31">
        <v>2521420</v>
      </c>
      <c r="X45" s="31">
        <v>2521420</v>
      </c>
      <c r="Y45" s="31">
        <v>2521420</v>
      </c>
      <c r="Z45" s="31">
        <f>ROUND(Y45-X45,2)</f>
        <v>0</v>
      </c>
      <c r="AA45" s="31">
        <f>W45/S45</f>
        <v>506.410925888733</v>
      </c>
      <c r="AB45" s="31">
        <v>506.410925888733</v>
      </c>
      <c r="AC45" s="31">
        <f>Y45/U45</f>
        <v>506.410925888733</v>
      </c>
      <c r="AD45" s="31">
        <f>ROUND(AC45-AB45,2)</f>
        <v>0</v>
      </c>
      <c r="AE45" s="31">
        <v>-23.11</v>
      </c>
      <c r="AF45" s="31">
        <f t="shared" si="21"/>
        <v>-23.11</v>
      </c>
      <c r="AG45" s="32">
        <v>0</v>
      </c>
      <c r="AH45" s="32">
        <v>0</v>
      </c>
      <c r="AI45" s="31">
        <f>ROUND(AH45-AG45,2)</f>
        <v>0</v>
      </c>
      <c r="AJ45" s="38" t="s">
        <v>73</v>
      </c>
    </row>
    <row r="46" spans="1:36">
      <c r="A46" s="29" t="s">
        <v>25</v>
      </c>
      <c r="B46" s="29">
        <v>43</v>
      </c>
      <c r="C46" s="29" t="s">
        <v>118</v>
      </c>
      <c r="D46" s="29" t="s">
        <v>119</v>
      </c>
      <c r="E46" s="29">
        <v>406</v>
      </c>
      <c r="F46" s="29">
        <v>52</v>
      </c>
      <c r="G46" s="29"/>
      <c r="H46" s="29"/>
      <c r="I46" s="29"/>
      <c r="J46" s="29"/>
      <c r="K46" s="31"/>
      <c r="L46" s="31"/>
      <c r="M46" s="31"/>
      <c r="N46" s="31"/>
      <c r="O46" s="31"/>
      <c r="P46" s="31"/>
      <c r="Q46" s="31"/>
      <c r="R46" s="31"/>
      <c r="S46" s="29"/>
      <c r="T46" s="29"/>
      <c r="U46" s="29"/>
      <c r="V46" s="29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8" t="s">
        <v>41</v>
      </c>
    </row>
    <row r="47" spans="1:36">
      <c r="A47" s="29" t="s">
        <v>25</v>
      </c>
      <c r="B47" s="29">
        <v>44</v>
      </c>
      <c r="C47" s="29" t="s">
        <v>120</v>
      </c>
      <c r="D47" s="29" t="s">
        <v>121</v>
      </c>
      <c r="E47" s="29">
        <v>138</v>
      </c>
      <c r="F47" s="29">
        <v>52</v>
      </c>
      <c r="G47" s="29"/>
      <c r="H47" s="29"/>
      <c r="I47" s="29"/>
      <c r="J47" s="29"/>
      <c r="K47" s="31"/>
      <c r="L47" s="31"/>
      <c r="M47" s="31"/>
      <c r="N47" s="31"/>
      <c r="O47" s="31"/>
      <c r="P47" s="31"/>
      <c r="Q47" s="31"/>
      <c r="R47" s="31"/>
      <c r="S47" s="29"/>
      <c r="T47" s="29"/>
      <c r="U47" s="29"/>
      <c r="V47" s="29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8" t="s">
        <v>41</v>
      </c>
    </row>
    <row r="48" spans="1:36">
      <c r="A48" s="29" t="s">
        <v>55</v>
      </c>
      <c r="B48" s="29">
        <v>45</v>
      </c>
      <c r="C48" s="29" t="s">
        <v>122</v>
      </c>
      <c r="D48" s="29" t="s">
        <v>123</v>
      </c>
      <c r="E48" s="29">
        <v>156</v>
      </c>
      <c r="F48" s="29">
        <v>52</v>
      </c>
      <c r="G48" s="29">
        <v>1258</v>
      </c>
      <c r="H48" s="29">
        <v>1258</v>
      </c>
      <c r="I48" s="29">
        <v>1258</v>
      </c>
      <c r="J48" s="31">
        <f t="shared" ref="J48:J54" si="22">ROUND(I48-H48,2)</f>
        <v>0</v>
      </c>
      <c r="K48" s="31">
        <v>232985</v>
      </c>
      <c r="L48" s="31">
        <v>232985</v>
      </c>
      <c r="M48" s="31">
        <v>232985</v>
      </c>
      <c r="N48" s="31">
        <f t="shared" ref="N48:N54" si="23">ROUND(M48-L48,2)</f>
        <v>0</v>
      </c>
      <c r="O48" s="31">
        <f t="shared" ref="O48:O54" si="24">K48/G48</f>
        <v>185.202702702703</v>
      </c>
      <c r="P48" s="31">
        <v>185.2</v>
      </c>
      <c r="Q48" s="31">
        <f t="shared" ref="Q48:Q54" si="25">M48/I48</f>
        <v>185.202702702703</v>
      </c>
      <c r="R48" s="31">
        <f t="shared" ref="R48:R54" si="26">ROUND(Q48-P48,2)</f>
        <v>0</v>
      </c>
      <c r="S48" s="29">
        <v>1724</v>
      </c>
      <c r="T48" s="29">
        <v>1724</v>
      </c>
      <c r="U48" s="29">
        <v>1724</v>
      </c>
      <c r="V48" s="31">
        <f t="shared" ref="V48:V54" si="27">U48-T48</f>
        <v>0</v>
      </c>
      <c r="W48" s="31">
        <v>294903.9</v>
      </c>
      <c r="X48" s="31">
        <v>294903.9</v>
      </c>
      <c r="Y48" s="31">
        <v>294903.9</v>
      </c>
      <c r="Z48" s="31">
        <f t="shared" ref="Z48:Z54" si="28">ROUND(Y48-X48,2)</f>
        <v>0</v>
      </c>
      <c r="AA48" s="31">
        <f t="shared" ref="AA48:AA54" si="29">W48/S48</f>
        <v>171.057946635731</v>
      </c>
      <c r="AB48" s="31">
        <v>171.06</v>
      </c>
      <c r="AC48" s="31">
        <f t="shared" ref="AC48:AC54" si="30">Y48/U48</f>
        <v>171.057946635731</v>
      </c>
      <c r="AD48" s="31">
        <f t="shared" ref="AD48:AD54" si="31">ROUND(AC48-AB48,2)</f>
        <v>0</v>
      </c>
      <c r="AE48" s="31">
        <v>14.14</v>
      </c>
      <c r="AF48" s="31">
        <f t="shared" ref="AF48:AF52" si="32">ROUND(Q48-AC48,2)</f>
        <v>14.14</v>
      </c>
      <c r="AG48" s="31">
        <v>24385.56</v>
      </c>
      <c r="AH48" s="31">
        <f t="shared" ref="AH48:AH50" si="33">ROUND((Q48-AC48)*U48,2)</f>
        <v>24385.56</v>
      </c>
      <c r="AI48" s="36">
        <f t="shared" ref="AI48:AI54" si="34">ROUND(AH48-AG48,2)</f>
        <v>0</v>
      </c>
      <c r="AJ48" s="37"/>
    </row>
    <row r="49" spans="1:36">
      <c r="A49" s="29" t="s">
        <v>55</v>
      </c>
      <c r="B49" s="29">
        <v>46</v>
      </c>
      <c r="C49" s="29" t="s">
        <v>124</v>
      </c>
      <c r="D49" s="29" t="s">
        <v>125</v>
      </c>
      <c r="E49" s="29">
        <v>225</v>
      </c>
      <c r="F49" s="29">
        <v>52</v>
      </c>
      <c r="G49" s="29">
        <v>2030</v>
      </c>
      <c r="H49" s="29">
        <v>2030</v>
      </c>
      <c r="I49" s="29">
        <v>2030</v>
      </c>
      <c r="J49" s="31">
        <f t="shared" si="22"/>
        <v>0</v>
      </c>
      <c r="K49" s="31">
        <v>568446.3</v>
      </c>
      <c r="L49" s="31">
        <v>568446.3</v>
      </c>
      <c r="M49" s="31">
        <v>568446.3</v>
      </c>
      <c r="N49" s="31">
        <f t="shared" si="23"/>
        <v>0</v>
      </c>
      <c r="O49" s="31">
        <f t="shared" si="24"/>
        <v>280.022807881773</v>
      </c>
      <c r="P49" s="31">
        <v>280.02</v>
      </c>
      <c r="Q49" s="31">
        <f t="shared" si="25"/>
        <v>280.022807881773</v>
      </c>
      <c r="R49" s="31">
        <f t="shared" si="26"/>
        <v>0</v>
      </c>
      <c r="S49" s="29">
        <v>3525</v>
      </c>
      <c r="T49" s="29">
        <v>3525</v>
      </c>
      <c r="U49" s="29">
        <v>3525</v>
      </c>
      <c r="V49" s="31">
        <f t="shared" si="27"/>
        <v>0</v>
      </c>
      <c r="W49" s="31">
        <v>870976.71</v>
      </c>
      <c r="X49" s="31">
        <v>870976.71</v>
      </c>
      <c r="Y49" s="31">
        <v>870976.71</v>
      </c>
      <c r="Z49" s="31">
        <f t="shared" si="28"/>
        <v>0</v>
      </c>
      <c r="AA49" s="31">
        <f t="shared" si="29"/>
        <v>247.085591489362</v>
      </c>
      <c r="AB49" s="31">
        <v>247.09</v>
      </c>
      <c r="AC49" s="31">
        <f t="shared" si="30"/>
        <v>247.085591489362</v>
      </c>
      <c r="AD49" s="31">
        <f t="shared" si="31"/>
        <v>0</v>
      </c>
      <c r="AE49" s="31">
        <v>32.93</v>
      </c>
      <c r="AF49" s="31">
        <f t="shared" si="32"/>
        <v>32.94</v>
      </c>
      <c r="AG49" s="31">
        <v>116103.69</v>
      </c>
      <c r="AH49" s="31">
        <f t="shared" si="33"/>
        <v>116103.69</v>
      </c>
      <c r="AI49" s="36">
        <f t="shared" si="34"/>
        <v>0</v>
      </c>
      <c r="AJ49" s="37"/>
    </row>
    <row r="50" spans="1:36">
      <c r="A50" s="29" t="s">
        <v>52</v>
      </c>
      <c r="B50" s="29">
        <v>47</v>
      </c>
      <c r="C50" s="29" t="s">
        <v>126</v>
      </c>
      <c r="D50" s="29" t="s">
        <v>127</v>
      </c>
      <c r="E50" s="29">
        <v>193</v>
      </c>
      <c r="F50" s="29">
        <v>52</v>
      </c>
      <c r="G50" s="29">
        <v>1502</v>
      </c>
      <c r="H50" s="29">
        <v>1502</v>
      </c>
      <c r="I50" s="29">
        <v>1502</v>
      </c>
      <c r="J50" s="31">
        <f t="shared" si="22"/>
        <v>0</v>
      </c>
      <c r="K50" s="31">
        <v>317549.3092</v>
      </c>
      <c r="L50" s="31">
        <v>317549.3092</v>
      </c>
      <c r="M50" s="31">
        <v>317549.3092</v>
      </c>
      <c r="N50" s="31">
        <f t="shared" si="23"/>
        <v>0</v>
      </c>
      <c r="O50" s="31">
        <f t="shared" si="24"/>
        <v>211.417649267643</v>
      </c>
      <c r="P50" s="31">
        <v>211.417649267643</v>
      </c>
      <c r="Q50" s="31">
        <f t="shared" si="25"/>
        <v>211.417649267643</v>
      </c>
      <c r="R50" s="31">
        <f t="shared" si="26"/>
        <v>0</v>
      </c>
      <c r="S50" s="29">
        <v>4958</v>
      </c>
      <c r="T50" s="29">
        <v>4958</v>
      </c>
      <c r="U50" s="29">
        <v>4958</v>
      </c>
      <c r="V50" s="31">
        <f t="shared" si="27"/>
        <v>0</v>
      </c>
      <c r="W50" s="31">
        <v>725128.2026</v>
      </c>
      <c r="X50" s="31">
        <v>725128.2026</v>
      </c>
      <c r="Y50" s="31">
        <v>725128.2026</v>
      </c>
      <c r="Z50" s="31">
        <f t="shared" si="28"/>
        <v>0</v>
      </c>
      <c r="AA50" s="31">
        <f t="shared" si="29"/>
        <v>146.254175594998</v>
      </c>
      <c r="AB50" s="31">
        <v>146.254175594998</v>
      </c>
      <c r="AC50" s="31">
        <f t="shared" si="30"/>
        <v>146.254175594998</v>
      </c>
      <c r="AD50" s="31">
        <f t="shared" si="31"/>
        <v>0</v>
      </c>
      <c r="AE50" s="31">
        <v>65.16</v>
      </c>
      <c r="AF50" s="31">
        <f t="shared" si="32"/>
        <v>65.16</v>
      </c>
      <c r="AG50" s="32">
        <v>323080.5</v>
      </c>
      <c r="AH50" s="31">
        <f t="shared" si="33"/>
        <v>323080.5</v>
      </c>
      <c r="AI50" s="36">
        <f t="shared" si="34"/>
        <v>0</v>
      </c>
      <c r="AJ50" s="38"/>
    </row>
    <row r="51" spans="1:36">
      <c r="A51" s="29"/>
      <c r="B51" s="29">
        <v>48</v>
      </c>
      <c r="C51" s="29" t="s">
        <v>128</v>
      </c>
      <c r="D51" s="29" t="s">
        <v>129</v>
      </c>
      <c r="E51" s="29">
        <v>192</v>
      </c>
      <c r="F51" s="29">
        <v>52</v>
      </c>
      <c r="G51" s="29">
        <v>5711</v>
      </c>
      <c r="H51" s="29">
        <v>5711</v>
      </c>
      <c r="I51" s="29">
        <v>5711</v>
      </c>
      <c r="J51" s="31">
        <f t="shared" si="22"/>
        <v>0</v>
      </c>
      <c r="K51" s="31">
        <v>821845.46</v>
      </c>
      <c r="L51" s="31">
        <v>821845.46</v>
      </c>
      <c r="M51" s="31">
        <v>821845.46</v>
      </c>
      <c r="N51" s="31">
        <f t="shared" si="23"/>
        <v>0</v>
      </c>
      <c r="O51" s="31">
        <f t="shared" si="24"/>
        <v>143.905701278235</v>
      </c>
      <c r="P51" s="31">
        <v>143.905701278235</v>
      </c>
      <c r="Q51" s="31">
        <f t="shared" si="25"/>
        <v>143.905701278235</v>
      </c>
      <c r="R51" s="31">
        <f t="shared" si="26"/>
        <v>0</v>
      </c>
      <c r="S51" s="29">
        <v>9450</v>
      </c>
      <c r="T51" s="29">
        <v>9450</v>
      </c>
      <c r="U51" s="29">
        <v>9450</v>
      </c>
      <c r="V51" s="31">
        <f t="shared" si="27"/>
        <v>0</v>
      </c>
      <c r="W51" s="31">
        <v>1567557.72</v>
      </c>
      <c r="X51" s="31">
        <v>1567557.72</v>
      </c>
      <c r="Y51" s="31">
        <v>1567557.72</v>
      </c>
      <c r="Z51" s="31">
        <f t="shared" si="28"/>
        <v>0</v>
      </c>
      <c r="AA51" s="31">
        <f t="shared" si="29"/>
        <v>165.879123809524</v>
      </c>
      <c r="AB51" s="31">
        <v>165.879123809524</v>
      </c>
      <c r="AC51" s="31">
        <f t="shared" si="30"/>
        <v>165.879123809524</v>
      </c>
      <c r="AD51" s="31">
        <f t="shared" si="31"/>
        <v>0</v>
      </c>
      <c r="AE51" s="31">
        <v>-21.97</v>
      </c>
      <c r="AF51" s="31">
        <f t="shared" si="32"/>
        <v>-21.97</v>
      </c>
      <c r="AG51" s="32">
        <v>0</v>
      </c>
      <c r="AH51" s="32">
        <v>0</v>
      </c>
      <c r="AI51" s="31">
        <f t="shared" si="34"/>
        <v>0</v>
      </c>
      <c r="AJ51" s="38" t="s">
        <v>41</v>
      </c>
    </row>
    <row r="52" spans="1:36">
      <c r="A52" s="29" t="s">
        <v>38</v>
      </c>
      <c r="B52" s="29">
        <v>49</v>
      </c>
      <c r="C52" s="29" t="s">
        <v>130</v>
      </c>
      <c r="D52" s="29" t="s">
        <v>131</v>
      </c>
      <c r="E52" s="29">
        <v>192</v>
      </c>
      <c r="F52" s="29">
        <v>52</v>
      </c>
      <c r="G52" s="29">
        <v>2700</v>
      </c>
      <c r="H52" s="29">
        <v>2700</v>
      </c>
      <c r="I52" s="29">
        <v>2700</v>
      </c>
      <c r="J52" s="31">
        <f t="shared" si="22"/>
        <v>0</v>
      </c>
      <c r="K52" s="31">
        <v>343246.34</v>
      </c>
      <c r="L52" s="31">
        <v>343246.34</v>
      </c>
      <c r="M52" s="31">
        <v>343246.34</v>
      </c>
      <c r="N52" s="31">
        <f t="shared" si="23"/>
        <v>0</v>
      </c>
      <c r="O52" s="31">
        <f t="shared" si="24"/>
        <v>127.128274074074</v>
      </c>
      <c r="P52" s="31">
        <v>127.128274074074</v>
      </c>
      <c r="Q52" s="31">
        <f t="shared" si="25"/>
        <v>127.128274074074</v>
      </c>
      <c r="R52" s="31">
        <f t="shared" si="26"/>
        <v>0</v>
      </c>
      <c r="S52" s="29">
        <v>3086</v>
      </c>
      <c r="T52" s="29">
        <v>3086</v>
      </c>
      <c r="U52" s="29">
        <v>3086</v>
      </c>
      <c r="V52" s="31">
        <f t="shared" si="27"/>
        <v>0</v>
      </c>
      <c r="W52" s="31">
        <v>417721.86</v>
      </c>
      <c r="X52" s="31">
        <v>417721.86</v>
      </c>
      <c r="Y52" s="31">
        <v>417721.86</v>
      </c>
      <c r="Z52" s="31">
        <f t="shared" si="28"/>
        <v>0</v>
      </c>
      <c r="AA52" s="31">
        <f t="shared" si="29"/>
        <v>135.360291639663</v>
      </c>
      <c r="AB52" s="31">
        <v>135.360291639663</v>
      </c>
      <c r="AC52" s="31">
        <f t="shared" si="30"/>
        <v>135.360291639663</v>
      </c>
      <c r="AD52" s="31">
        <f t="shared" si="31"/>
        <v>0</v>
      </c>
      <c r="AE52" s="31">
        <v>-8.23</v>
      </c>
      <c r="AF52" s="31">
        <f t="shared" si="32"/>
        <v>-8.23</v>
      </c>
      <c r="AG52" s="32">
        <v>0</v>
      </c>
      <c r="AH52" s="32">
        <v>0</v>
      </c>
      <c r="AI52" s="31">
        <f t="shared" si="34"/>
        <v>0</v>
      </c>
      <c r="AJ52" s="38" t="s">
        <v>132</v>
      </c>
    </row>
    <row r="53" spans="1:36">
      <c r="A53" s="29" t="s">
        <v>38</v>
      </c>
      <c r="B53" s="29">
        <v>50</v>
      </c>
      <c r="C53" s="29" t="s">
        <v>133</v>
      </c>
      <c r="D53" s="29" t="s">
        <v>134</v>
      </c>
      <c r="E53" s="29">
        <v>138</v>
      </c>
      <c r="F53" s="29">
        <v>52</v>
      </c>
      <c r="G53" s="29"/>
      <c r="H53" s="29"/>
      <c r="I53" s="29"/>
      <c r="J53" s="32"/>
      <c r="K53" s="32"/>
      <c r="L53" s="32"/>
      <c r="M53" s="32"/>
      <c r="N53" s="32"/>
      <c r="O53" s="32"/>
      <c r="P53" s="32"/>
      <c r="Q53" s="32"/>
      <c r="R53" s="32"/>
      <c r="S53" s="29"/>
      <c r="T53" s="29"/>
      <c r="U53" s="29"/>
      <c r="V53" s="32"/>
      <c r="W53" s="32"/>
      <c r="X53" s="32"/>
      <c r="Y53" s="32"/>
      <c r="Z53" s="32"/>
      <c r="AA53" s="32"/>
      <c r="AB53" s="32"/>
      <c r="AC53" s="32"/>
      <c r="AD53" s="32"/>
      <c r="AE53" s="31"/>
      <c r="AF53" s="32"/>
      <c r="AG53" s="32"/>
      <c r="AH53" s="32"/>
      <c r="AI53" s="32"/>
      <c r="AJ53" s="38" t="s">
        <v>41</v>
      </c>
    </row>
    <row r="54" spans="1:36">
      <c r="A54" s="29" t="s">
        <v>38</v>
      </c>
      <c r="B54" s="29">
        <v>51</v>
      </c>
      <c r="C54" s="29" t="s">
        <v>135</v>
      </c>
      <c r="D54" s="29" t="s">
        <v>136</v>
      </c>
      <c r="E54" s="29">
        <v>129</v>
      </c>
      <c r="F54" s="29">
        <v>52</v>
      </c>
      <c r="G54" s="29">
        <v>923</v>
      </c>
      <c r="H54" s="29">
        <v>923</v>
      </c>
      <c r="I54" s="29">
        <v>923</v>
      </c>
      <c r="J54" s="32">
        <f t="shared" si="22"/>
        <v>0</v>
      </c>
      <c r="K54" s="32">
        <v>346429.33</v>
      </c>
      <c r="L54" s="32">
        <v>346429.33</v>
      </c>
      <c r="M54" s="32">
        <v>346429.33</v>
      </c>
      <c r="N54" s="32">
        <f t="shared" si="23"/>
        <v>0</v>
      </c>
      <c r="O54" s="32">
        <f t="shared" si="24"/>
        <v>375.329718309859</v>
      </c>
      <c r="P54" s="32">
        <v>375.329718309859</v>
      </c>
      <c r="Q54" s="32">
        <f t="shared" si="25"/>
        <v>375.329718309859</v>
      </c>
      <c r="R54" s="32">
        <f t="shared" si="26"/>
        <v>0</v>
      </c>
      <c r="S54" s="29">
        <v>1818</v>
      </c>
      <c r="T54" s="29">
        <v>1818</v>
      </c>
      <c r="U54" s="29">
        <v>1818</v>
      </c>
      <c r="V54" s="32">
        <f t="shared" si="27"/>
        <v>0</v>
      </c>
      <c r="W54" s="32">
        <v>686903.65</v>
      </c>
      <c r="X54" s="32">
        <v>686903.65</v>
      </c>
      <c r="Y54" s="32">
        <v>686903.65</v>
      </c>
      <c r="Z54" s="32">
        <f t="shared" si="28"/>
        <v>0</v>
      </c>
      <c r="AA54" s="32">
        <f t="shared" si="29"/>
        <v>377.834790979098</v>
      </c>
      <c r="AB54" s="32">
        <v>377.834790979098</v>
      </c>
      <c r="AC54" s="32">
        <f t="shared" si="30"/>
        <v>377.834790979098</v>
      </c>
      <c r="AD54" s="32">
        <f t="shared" si="31"/>
        <v>0</v>
      </c>
      <c r="AE54" s="31">
        <v>-2.51</v>
      </c>
      <c r="AF54" s="31">
        <f>ROUND(Q54-AC54,2)</f>
        <v>-2.51</v>
      </c>
      <c r="AG54" s="32">
        <v>0</v>
      </c>
      <c r="AH54" s="32">
        <v>0</v>
      </c>
      <c r="AI54" s="32">
        <f t="shared" si="34"/>
        <v>0</v>
      </c>
      <c r="AJ54" s="38" t="s">
        <v>73</v>
      </c>
    </row>
    <row r="55" spans="1:36">
      <c r="A55" s="29" t="s">
        <v>25</v>
      </c>
      <c r="B55" s="29">
        <v>52</v>
      </c>
      <c r="C55" s="29" t="s">
        <v>137</v>
      </c>
      <c r="D55" s="29" t="s">
        <v>138</v>
      </c>
      <c r="E55" s="29">
        <v>185</v>
      </c>
      <c r="F55" s="29">
        <v>52</v>
      </c>
      <c r="G55" s="29"/>
      <c r="H55" s="29"/>
      <c r="I55" s="29"/>
      <c r="J55" s="29"/>
      <c r="K55" s="31"/>
      <c r="L55" s="31"/>
      <c r="M55" s="31"/>
      <c r="N55" s="31"/>
      <c r="O55" s="31"/>
      <c r="P55" s="31"/>
      <c r="Q55" s="31"/>
      <c r="R55" s="31"/>
      <c r="S55" s="29"/>
      <c r="T55" s="29"/>
      <c r="U55" s="29"/>
      <c r="V55" s="29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8" t="s">
        <v>41</v>
      </c>
    </row>
    <row r="56" spans="1:36">
      <c r="A56" s="29" t="s">
        <v>38</v>
      </c>
      <c r="B56" s="29">
        <v>53</v>
      </c>
      <c r="C56" s="29" t="s">
        <v>139</v>
      </c>
      <c r="D56" s="29" t="s">
        <v>140</v>
      </c>
      <c r="E56" s="29">
        <v>45</v>
      </c>
      <c r="F56" s="29">
        <v>52</v>
      </c>
      <c r="G56" s="29">
        <v>853</v>
      </c>
      <c r="H56" s="29">
        <v>853</v>
      </c>
      <c r="I56" s="29">
        <v>853</v>
      </c>
      <c r="J56" s="32">
        <f t="shared" ref="J56:J62" si="35">ROUND(I56-H56,2)</f>
        <v>0</v>
      </c>
      <c r="K56" s="32">
        <v>325990.66</v>
      </c>
      <c r="L56" s="32">
        <v>325990.66</v>
      </c>
      <c r="M56" s="32">
        <v>345550.0996</v>
      </c>
      <c r="N56" s="32">
        <f t="shared" ref="N56:N62" si="36">ROUND(M56-L56,2)</f>
        <v>19559.44</v>
      </c>
      <c r="O56" s="32">
        <f t="shared" ref="O56:O62" si="37">K56/G56</f>
        <v>382.16958968347</v>
      </c>
      <c r="P56" s="32">
        <v>382.16958968347</v>
      </c>
      <c r="Q56" s="32">
        <f t="shared" ref="Q56:Q62" si="38">M56/I56</f>
        <v>405.099765064478</v>
      </c>
      <c r="R56" s="32">
        <f t="shared" ref="R56:R62" si="39">ROUND(Q56-P56,2)</f>
        <v>22.93</v>
      </c>
      <c r="S56" s="29">
        <v>1258</v>
      </c>
      <c r="T56" s="29">
        <v>1258</v>
      </c>
      <c r="U56" s="29">
        <v>1258</v>
      </c>
      <c r="V56" s="32">
        <f t="shared" ref="V56:V62" si="40">U56-T56</f>
        <v>0</v>
      </c>
      <c r="W56" s="32">
        <v>568965.53</v>
      </c>
      <c r="X56" s="32">
        <v>568965.53</v>
      </c>
      <c r="Y56" s="32">
        <v>602941.462</v>
      </c>
      <c r="Z56" s="32">
        <f t="shared" ref="Z56:Z62" si="41">ROUND(Y56-X56,2)</f>
        <v>33975.93</v>
      </c>
      <c r="AA56" s="32">
        <f t="shared" ref="AA56:AA62" si="42">W56/S56</f>
        <v>452.277845786963</v>
      </c>
      <c r="AB56" s="32">
        <v>452.277845786963</v>
      </c>
      <c r="AC56" s="32">
        <f t="shared" ref="AC56:AC62" si="43">Y56/U56</f>
        <v>479.285740858506</v>
      </c>
      <c r="AD56" s="32">
        <f t="shared" ref="AD56:AD62" si="44">ROUND(AC56-AB56,2)</f>
        <v>27.01</v>
      </c>
      <c r="AE56" s="31">
        <v>-70.11</v>
      </c>
      <c r="AF56" s="31">
        <f t="shared" ref="AF56:AF57" si="45">ROUND(Q56-AC56,2)</f>
        <v>-74.19</v>
      </c>
      <c r="AG56" s="32">
        <v>0</v>
      </c>
      <c r="AH56" s="32">
        <v>0</v>
      </c>
      <c r="AI56" s="32">
        <f t="shared" ref="AI56:AI62" si="46">ROUND(AH56-AG56,2)</f>
        <v>0</v>
      </c>
      <c r="AJ56" s="38" t="s">
        <v>132</v>
      </c>
    </row>
    <row r="57" spans="1:36">
      <c r="A57" s="29" t="s">
        <v>25</v>
      </c>
      <c r="B57" s="29">
        <v>54</v>
      </c>
      <c r="C57" s="29" t="s">
        <v>141</v>
      </c>
      <c r="D57" s="29" t="s">
        <v>142</v>
      </c>
      <c r="E57" s="29">
        <v>90</v>
      </c>
      <c r="F57" s="29">
        <v>52</v>
      </c>
      <c r="G57" s="29">
        <v>847</v>
      </c>
      <c r="H57" s="29">
        <v>847</v>
      </c>
      <c r="I57" s="29">
        <v>847</v>
      </c>
      <c r="J57" s="31">
        <f t="shared" si="35"/>
        <v>0</v>
      </c>
      <c r="K57" s="31">
        <v>422818.58</v>
      </c>
      <c r="L57" s="31">
        <v>422818.58</v>
      </c>
      <c r="M57" s="31">
        <v>422818.58</v>
      </c>
      <c r="N57" s="31">
        <f t="shared" si="36"/>
        <v>0</v>
      </c>
      <c r="O57" s="31">
        <f t="shared" si="37"/>
        <v>499.195489964581</v>
      </c>
      <c r="P57" s="31">
        <v>499.195489964581</v>
      </c>
      <c r="Q57" s="31">
        <f t="shared" si="38"/>
        <v>499.195489964581</v>
      </c>
      <c r="R57" s="31">
        <f t="shared" si="39"/>
        <v>0</v>
      </c>
      <c r="S57" s="29">
        <v>1037</v>
      </c>
      <c r="T57" s="29">
        <v>1037</v>
      </c>
      <c r="U57" s="29">
        <v>1037</v>
      </c>
      <c r="V57" s="31">
        <f t="shared" si="40"/>
        <v>0</v>
      </c>
      <c r="W57" s="31">
        <v>470543.11</v>
      </c>
      <c r="X57" s="31">
        <v>470543.11</v>
      </c>
      <c r="Y57" s="31">
        <v>470543.11</v>
      </c>
      <c r="Z57" s="31">
        <f t="shared" si="41"/>
        <v>0</v>
      </c>
      <c r="AA57" s="31">
        <f t="shared" si="42"/>
        <v>453.754204435873</v>
      </c>
      <c r="AB57" s="31">
        <v>453.754204435873</v>
      </c>
      <c r="AC57" s="31">
        <f t="shared" si="43"/>
        <v>453.754204435873</v>
      </c>
      <c r="AD57" s="31">
        <f t="shared" si="44"/>
        <v>0</v>
      </c>
      <c r="AE57" s="31">
        <v>45.44</v>
      </c>
      <c r="AF57" s="31">
        <f t="shared" si="45"/>
        <v>45.44</v>
      </c>
      <c r="AG57" s="31">
        <v>47122.61</v>
      </c>
      <c r="AH57" s="31">
        <f>ROUND((Q57-AC57)*U57,2)</f>
        <v>47122.61</v>
      </c>
      <c r="AI57" s="36">
        <f t="shared" si="46"/>
        <v>0</v>
      </c>
      <c r="AJ57" s="38"/>
    </row>
    <row r="58" spans="1:36">
      <c r="A58" s="29" t="s">
        <v>38</v>
      </c>
      <c r="B58" s="29">
        <v>55</v>
      </c>
      <c r="C58" s="29" t="s">
        <v>143</v>
      </c>
      <c r="D58" s="29" t="s">
        <v>144</v>
      </c>
      <c r="E58" s="29">
        <v>666</v>
      </c>
      <c r="F58" s="29">
        <v>52</v>
      </c>
      <c r="G58" s="29"/>
      <c r="H58" s="29"/>
      <c r="I58" s="29"/>
      <c r="J58" s="31"/>
      <c r="K58" s="31"/>
      <c r="L58" s="31"/>
      <c r="M58" s="31"/>
      <c r="N58" s="31"/>
      <c r="O58" s="31"/>
      <c r="P58" s="31"/>
      <c r="Q58" s="31"/>
      <c r="R58" s="31"/>
      <c r="S58" s="29"/>
      <c r="T58" s="29"/>
      <c r="U58" s="29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2"/>
      <c r="AH58" s="32"/>
      <c r="AI58" s="31"/>
      <c r="AJ58" s="38" t="s">
        <v>41</v>
      </c>
    </row>
    <row r="59" spans="1:36">
      <c r="A59" s="29" t="s">
        <v>52</v>
      </c>
      <c r="B59" s="29">
        <v>56</v>
      </c>
      <c r="C59" s="29" t="s">
        <v>145</v>
      </c>
      <c r="D59" s="29" t="s">
        <v>146</v>
      </c>
      <c r="E59" s="29">
        <v>320</v>
      </c>
      <c r="F59" s="29">
        <v>52</v>
      </c>
      <c r="G59" s="29">
        <v>9688</v>
      </c>
      <c r="H59" s="29">
        <v>9688</v>
      </c>
      <c r="I59" s="29">
        <v>9688</v>
      </c>
      <c r="J59" s="31">
        <f t="shared" si="35"/>
        <v>0</v>
      </c>
      <c r="K59" s="31">
        <v>4128383.8368</v>
      </c>
      <c r="L59" s="31">
        <v>4128383.8368</v>
      </c>
      <c r="M59" s="31">
        <v>4128383.8368</v>
      </c>
      <c r="N59" s="31">
        <f t="shared" si="36"/>
        <v>0</v>
      </c>
      <c r="O59" s="31">
        <f t="shared" si="37"/>
        <v>426.133756895128</v>
      </c>
      <c r="P59" s="31">
        <v>426.133756895128</v>
      </c>
      <c r="Q59" s="31">
        <f t="shared" si="38"/>
        <v>426.133756895128</v>
      </c>
      <c r="R59" s="31">
        <f t="shared" si="39"/>
        <v>0</v>
      </c>
      <c r="S59" s="29">
        <v>15669</v>
      </c>
      <c r="T59" s="29">
        <v>15669</v>
      </c>
      <c r="U59" s="29">
        <v>15669</v>
      </c>
      <c r="V59" s="31">
        <f t="shared" si="40"/>
        <v>0</v>
      </c>
      <c r="W59" s="31">
        <v>6243332.19</v>
      </c>
      <c r="X59" s="31">
        <v>6243332.19</v>
      </c>
      <c r="Y59" s="31">
        <v>6243332.19</v>
      </c>
      <c r="Z59" s="31">
        <f t="shared" si="41"/>
        <v>0</v>
      </c>
      <c r="AA59" s="31">
        <f t="shared" si="42"/>
        <v>398.451221520199</v>
      </c>
      <c r="AB59" s="31">
        <v>398.451221520199</v>
      </c>
      <c r="AC59" s="31">
        <f t="shared" si="43"/>
        <v>398.451221520199</v>
      </c>
      <c r="AD59" s="31">
        <f t="shared" si="44"/>
        <v>0</v>
      </c>
      <c r="AE59" s="31">
        <v>27.68</v>
      </c>
      <c r="AF59" s="31">
        <f>ROUND(Q59-AC59,2)</f>
        <v>27.68</v>
      </c>
      <c r="AG59" s="32">
        <v>433757.65</v>
      </c>
      <c r="AH59" s="31">
        <f>ROUND((Q59-AC59)*U59,2)</f>
        <v>433757.65</v>
      </c>
      <c r="AI59" s="36">
        <f t="shared" si="46"/>
        <v>0</v>
      </c>
      <c r="AJ59" s="38"/>
    </row>
    <row r="60" spans="1:36">
      <c r="A60" s="29" t="s">
        <v>38</v>
      </c>
      <c r="B60" s="29">
        <v>57</v>
      </c>
      <c r="C60" s="29" t="s">
        <v>147</v>
      </c>
      <c r="D60" s="29" t="s">
        <v>148</v>
      </c>
      <c r="E60" s="29">
        <v>362</v>
      </c>
      <c r="F60" s="29">
        <v>52</v>
      </c>
      <c r="G60" s="29"/>
      <c r="H60" s="29"/>
      <c r="I60" s="29"/>
      <c r="J60" s="31"/>
      <c r="K60" s="31"/>
      <c r="L60" s="31"/>
      <c r="M60" s="31"/>
      <c r="N60" s="31"/>
      <c r="O60" s="31"/>
      <c r="P60" s="31"/>
      <c r="Q60" s="31"/>
      <c r="R60" s="31"/>
      <c r="S60" s="29"/>
      <c r="T60" s="29"/>
      <c r="U60" s="29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2"/>
      <c r="AH60" s="32"/>
      <c r="AI60" s="31"/>
      <c r="AJ60" s="38" t="s">
        <v>41</v>
      </c>
    </row>
    <row r="61" spans="1:36">
      <c r="A61" s="29" t="s">
        <v>38</v>
      </c>
      <c r="B61" s="29">
        <v>58</v>
      </c>
      <c r="C61" s="29" t="s">
        <v>149</v>
      </c>
      <c r="D61" s="29" t="s">
        <v>150</v>
      </c>
      <c r="E61" s="29">
        <v>86</v>
      </c>
      <c r="F61" s="29">
        <v>52</v>
      </c>
      <c r="G61" s="29">
        <v>553</v>
      </c>
      <c r="H61" s="29">
        <v>553</v>
      </c>
      <c r="I61" s="29">
        <v>553</v>
      </c>
      <c r="J61" s="32">
        <f t="shared" si="35"/>
        <v>0</v>
      </c>
      <c r="K61" s="32">
        <v>9851.7778</v>
      </c>
      <c r="L61" s="32">
        <v>9851.7778</v>
      </c>
      <c r="M61" s="32">
        <v>65634.06</v>
      </c>
      <c r="N61" s="32">
        <f t="shared" si="36"/>
        <v>55782.28</v>
      </c>
      <c r="O61" s="32">
        <f t="shared" si="37"/>
        <v>17.8151497287523</v>
      </c>
      <c r="P61" s="32">
        <v>17.8151497287523</v>
      </c>
      <c r="Q61" s="32">
        <f t="shared" si="38"/>
        <v>118.687269439421</v>
      </c>
      <c r="R61" s="32">
        <f t="shared" si="39"/>
        <v>100.87</v>
      </c>
      <c r="S61" s="29">
        <v>444</v>
      </c>
      <c r="T61" s="29">
        <v>444</v>
      </c>
      <c r="U61" s="29">
        <v>444</v>
      </c>
      <c r="V61" s="32">
        <f t="shared" si="40"/>
        <v>0</v>
      </c>
      <c r="W61" s="32">
        <v>26934.9</v>
      </c>
      <c r="X61" s="32">
        <v>26934.9</v>
      </c>
      <c r="Y61" s="32">
        <v>58302</v>
      </c>
      <c r="Z61" s="32">
        <f t="shared" si="41"/>
        <v>31367.1</v>
      </c>
      <c r="AA61" s="32">
        <f t="shared" si="42"/>
        <v>60.6641891891892</v>
      </c>
      <c r="AB61" s="32">
        <v>60.6641891891892</v>
      </c>
      <c r="AC61" s="32">
        <f t="shared" si="43"/>
        <v>131.310810810811</v>
      </c>
      <c r="AD61" s="32">
        <f t="shared" si="44"/>
        <v>70.65</v>
      </c>
      <c r="AE61" s="31">
        <v>-42.85</v>
      </c>
      <c r="AF61" s="31">
        <f t="shared" ref="AF61:AF62" si="47">ROUND(Q61-AC61,2)</f>
        <v>-12.62</v>
      </c>
      <c r="AG61" s="32">
        <v>0</v>
      </c>
      <c r="AH61" s="32">
        <v>0</v>
      </c>
      <c r="AI61" s="32">
        <f t="shared" si="46"/>
        <v>0</v>
      </c>
      <c r="AJ61" s="38" t="s">
        <v>73</v>
      </c>
    </row>
    <row r="62" spans="1:36">
      <c r="A62" s="29" t="s">
        <v>38</v>
      </c>
      <c r="B62" s="29">
        <v>59</v>
      </c>
      <c r="C62" s="29" t="s">
        <v>151</v>
      </c>
      <c r="D62" s="29" t="s">
        <v>152</v>
      </c>
      <c r="E62" s="29">
        <v>229</v>
      </c>
      <c r="F62" s="29">
        <v>52</v>
      </c>
      <c r="G62" s="29">
        <v>28205</v>
      </c>
      <c r="H62" s="29">
        <v>28205</v>
      </c>
      <c r="I62" s="29">
        <v>2820.5</v>
      </c>
      <c r="J62" s="32">
        <f t="shared" si="35"/>
        <v>-25384.5</v>
      </c>
      <c r="K62" s="32">
        <v>1832386.15</v>
      </c>
      <c r="L62" s="32">
        <v>1832386.15</v>
      </c>
      <c r="M62" s="32">
        <v>1832386.15</v>
      </c>
      <c r="N62" s="32">
        <f t="shared" si="36"/>
        <v>0</v>
      </c>
      <c r="O62" s="32">
        <f t="shared" si="37"/>
        <v>64.966713348697</v>
      </c>
      <c r="P62" s="32">
        <v>64.966713348697</v>
      </c>
      <c r="Q62" s="32">
        <f t="shared" si="38"/>
        <v>649.66713348697</v>
      </c>
      <c r="R62" s="32">
        <f t="shared" si="39"/>
        <v>584.7</v>
      </c>
      <c r="S62" s="29">
        <v>5602.5</v>
      </c>
      <c r="T62" s="29">
        <v>5602.5</v>
      </c>
      <c r="U62" s="29">
        <v>5602.5</v>
      </c>
      <c r="V62" s="32">
        <f t="shared" si="40"/>
        <v>0</v>
      </c>
      <c r="W62" s="32">
        <v>5523857.9532</v>
      </c>
      <c r="X62" s="32">
        <v>5523857.9532</v>
      </c>
      <c r="Y62" s="32">
        <v>5523857.9532</v>
      </c>
      <c r="Z62" s="32">
        <f t="shared" si="41"/>
        <v>0</v>
      </c>
      <c r="AA62" s="32">
        <f t="shared" si="42"/>
        <v>985.963043855422</v>
      </c>
      <c r="AB62" s="32">
        <v>985.963043855422</v>
      </c>
      <c r="AC62" s="32">
        <f t="shared" si="43"/>
        <v>985.963043855422</v>
      </c>
      <c r="AD62" s="32">
        <f t="shared" si="44"/>
        <v>0</v>
      </c>
      <c r="AE62" s="31">
        <v>-921</v>
      </c>
      <c r="AF62" s="31">
        <f t="shared" si="47"/>
        <v>-336.3</v>
      </c>
      <c r="AG62" s="32">
        <v>0</v>
      </c>
      <c r="AH62" s="32">
        <v>0</v>
      </c>
      <c r="AI62" s="32">
        <f t="shared" si="46"/>
        <v>0</v>
      </c>
      <c r="AJ62" s="38" t="s">
        <v>132</v>
      </c>
    </row>
    <row r="63" spans="1:36">
      <c r="A63" s="29" t="s">
        <v>25</v>
      </c>
      <c r="B63" s="29">
        <v>60</v>
      </c>
      <c r="C63" s="29" t="s">
        <v>153</v>
      </c>
      <c r="D63" s="29" t="s">
        <v>154</v>
      </c>
      <c r="E63" s="29">
        <v>151</v>
      </c>
      <c r="F63" s="29">
        <v>52</v>
      </c>
      <c r="G63" s="29"/>
      <c r="H63" s="29"/>
      <c r="I63" s="29"/>
      <c r="J63" s="29"/>
      <c r="K63" s="31"/>
      <c r="L63" s="31"/>
      <c r="M63" s="31"/>
      <c r="N63" s="31"/>
      <c r="O63" s="31"/>
      <c r="P63" s="31"/>
      <c r="Q63" s="31"/>
      <c r="R63" s="31"/>
      <c r="S63" s="29"/>
      <c r="T63" s="29"/>
      <c r="U63" s="29"/>
      <c r="V63" s="29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8" t="s">
        <v>41</v>
      </c>
    </row>
    <row r="64" spans="1:36">
      <c r="A64" s="29" t="s">
        <v>28</v>
      </c>
      <c r="B64" s="29">
        <v>61</v>
      </c>
      <c r="C64" s="29" t="s">
        <v>155</v>
      </c>
      <c r="D64" s="29" t="s">
        <v>156</v>
      </c>
      <c r="E64" s="29">
        <v>278</v>
      </c>
      <c r="F64" s="29">
        <v>52</v>
      </c>
      <c r="G64" s="29">
        <v>1607</v>
      </c>
      <c r="H64" s="29">
        <v>1607</v>
      </c>
      <c r="I64" s="29">
        <v>1607</v>
      </c>
      <c r="J64" s="31">
        <f>ROUND(I64-H64,2)</f>
        <v>0</v>
      </c>
      <c r="K64" s="31">
        <v>515954.47</v>
      </c>
      <c r="L64" s="31">
        <v>515954.47</v>
      </c>
      <c r="M64" s="31">
        <v>515954.47</v>
      </c>
      <c r="N64" s="31">
        <f>ROUND(M64-L64,2)</f>
        <v>0</v>
      </c>
      <c r="O64" s="31">
        <f>K64/G64</f>
        <v>321.06687616677</v>
      </c>
      <c r="P64" s="31">
        <v>321.06687616677</v>
      </c>
      <c r="Q64" s="31">
        <f>M64/I64</f>
        <v>321.06687616677</v>
      </c>
      <c r="R64" s="31">
        <f>ROUND(Q64-P64,2)</f>
        <v>0</v>
      </c>
      <c r="S64" s="29">
        <v>3245</v>
      </c>
      <c r="T64" s="29">
        <v>3245</v>
      </c>
      <c r="U64" s="29">
        <v>3245</v>
      </c>
      <c r="V64" s="31">
        <f>U64-T64</f>
        <v>0</v>
      </c>
      <c r="W64" s="31">
        <v>886971.6</v>
      </c>
      <c r="X64" s="31">
        <v>886971.6</v>
      </c>
      <c r="Y64" s="31">
        <v>886971.6</v>
      </c>
      <c r="Z64" s="31">
        <f>ROUND(Y64-X64,2)</f>
        <v>0</v>
      </c>
      <c r="AA64" s="31">
        <f>W64/S64</f>
        <v>273.334853620955</v>
      </c>
      <c r="AB64" s="31">
        <v>273.334853620955</v>
      </c>
      <c r="AC64" s="31">
        <f>Y64/U64</f>
        <v>273.334853620955</v>
      </c>
      <c r="AD64" s="31">
        <f>ROUND(AC64-AB64,2)</f>
        <v>0</v>
      </c>
      <c r="AE64" s="31">
        <v>47.73</v>
      </c>
      <c r="AF64" s="31">
        <f t="shared" ref="AF64:AF65" si="48">ROUND(Q64-AC64,2)</f>
        <v>47.73</v>
      </c>
      <c r="AG64" s="31">
        <v>154890.41</v>
      </c>
      <c r="AH64" s="31">
        <f t="shared" ref="AH64:AH65" si="49">ROUND((Q64-AC64)*U64,2)</f>
        <v>154890.41</v>
      </c>
      <c r="AI64" s="36">
        <f>ROUND(AH64-AG64,2)</f>
        <v>0</v>
      </c>
      <c r="AJ64" s="37"/>
    </row>
    <row r="65" spans="1:36">
      <c r="A65" s="29" t="s">
        <v>28</v>
      </c>
      <c r="B65" s="29">
        <v>62</v>
      </c>
      <c r="C65" s="29" t="s">
        <v>157</v>
      </c>
      <c r="D65" s="29" t="s">
        <v>158</v>
      </c>
      <c r="E65" s="29">
        <v>243</v>
      </c>
      <c r="F65" s="29">
        <v>52</v>
      </c>
      <c r="G65" s="29">
        <v>2423</v>
      </c>
      <c r="H65" s="29">
        <v>2423</v>
      </c>
      <c r="I65" s="29">
        <v>2423</v>
      </c>
      <c r="J65" s="31">
        <f>ROUND(I65-H65,2)</f>
        <v>0</v>
      </c>
      <c r="K65" s="31">
        <v>475991.6</v>
      </c>
      <c r="L65" s="31">
        <v>475991.6</v>
      </c>
      <c r="M65" s="31">
        <v>475991.6</v>
      </c>
      <c r="N65" s="31">
        <f>ROUND(M65-L65,2)</f>
        <v>0</v>
      </c>
      <c r="O65" s="31">
        <f>K65/G65</f>
        <v>196.447214197276</v>
      </c>
      <c r="P65" s="31">
        <v>196.447214197276</v>
      </c>
      <c r="Q65" s="31">
        <f>M65/I65</f>
        <v>196.447214197276</v>
      </c>
      <c r="R65" s="31">
        <f>ROUND(Q65-P65,2)</f>
        <v>0</v>
      </c>
      <c r="S65" s="29">
        <v>4493</v>
      </c>
      <c r="T65" s="29">
        <v>4493</v>
      </c>
      <c r="U65" s="29">
        <v>4493</v>
      </c>
      <c r="V65" s="31">
        <f>U65-T65</f>
        <v>0</v>
      </c>
      <c r="W65" s="31">
        <v>727566.61</v>
      </c>
      <c r="X65" s="31">
        <v>727566.61</v>
      </c>
      <c r="Y65" s="31">
        <v>727566.61</v>
      </c>
      <c r="Z65" s="31">
        <f>ROUND(Y65-X65,2)</f>
        <v>0</v>
      </c>
      <c r="AA65" s="31">
        <f>W65/S65</f>
        <v>161.93336523481</v>
      </c>
      <c r="AB65" s="31">
        <v>161.93336523481</v>
      </c>
      <c r="AC65" s="31">
        <f>Y65/U65</f>
        <v>161.93336523481</v>
      </c>
      <c r="AD65" s="31">
        <f>ROUND(AC65-AB65,2)</f>
        <v>0</v>
      </c>
      <c r="AE65" s="31">
        <v>34.51</v>
      </c>
      <c r="AF65" s="31">
        <f t="shared" si="48"/>
        <v>34.51</v>
      </c>
      <c r="AG65" s="31">
        <v>155070.72</v>
      </c>
      <c r="AH65" s="31">
        <f t="shared" si="49"/>
        <v>155070.72</v>
      </c>
      <c r="AI65" s="36">
        <f>ROUND(AH65-AG65,2)</f>
        <v>0</v>
      </c>
      <c r="AJ65" s="37"/>
    </row>
    <row r="66" spans="1:36">
      <c r="A66" s="29" t="s">
        <v>38</v>
      </c>
      <c r="B66" s="29">
        <v>63</v>
      </c>
      <c r="C66" s="29" t="s">
        <v>159</v>
      </c>
      <c r="D66" s="29" t="s">
        <v>159</v>
      </c>
      <c r="E66" s="29">
        <v>211</v>
      </c>
      <c r="F66" s="29">
        <v>52</v>
      </c>
      <c r="G66" s="29"/>
      <c r="H66" s="29"/>
      <c r="I66" s="29"/>
      <c r="J66" s="31"/>
      <c r="K66" s="31"/>
      <c r="L66" s="31"/>
      <c r="M66" s="31"/>
      <c r="N66" s="31"/>
      <c r="O66" s="31"/>
      <c r="P66" s="31"/>
      <c r="Q66" s="31"/>
      <c r="R66" s="31"/>
      <c r="S66" s="29"/>
      <c r="T66" s="29"/>
      <c r="U66" s="29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2"/>
      <c r="AH66" s="32"/>
      <c r="AI66" s="31"/>
      <c r="AJ66" s="38" t="s">
        <v>41</v>
      </c>
    </row>
    <row r="67" spans="1:36">
      <c r="A67" s="29" t="s">
        <v>52</v>
      </c>
      <c r="B67" s="29">
        <v>64</v>
      </c>
      <c r="C67" s="29" t="s">
        <v>160</v>
      </c>
      <c r="D67" s="29" t="s">
        <v>161</v>
      </c>
      <c r="E67" s="29">
        <v>112</v>
      </c>
      <c r="F67" s="29">
        <v>52</v>
      </c>
      <c r="G67" s="29">
        <v>2222.5</v>
      </c>
      <c r="H67" s="29">
        <v>2222.5</v>
      </c>
      <c r="I67" s="29">
        <v>2222.5</v>
      </c>
      <c r="J67" s="32">
        <f>ROUND(I67-H67,2)</f>
        <v>0</v>
      </c>
      <c r="K67" s="32">
        <v>322142.06</v>
      </c>
      <c r="L67" s="32">
        <v>322142.06</v>
      </c>
      <c r="M67" s="32">
        <v>322142.06</v>
      </c>
      <c r="N67" s="32">
        <f>ROUND(M67-L67,2)</f>
        <v>0</v>
      </c>
      <c r="O67" s="32">
        <f>K67/G67</f>
        <v>144.945808773903</v>
      </c>
      <c r="P67" s="32">
        <v>144.945808773903</v>
      </c>
      <c r="Q67" s="32">
        <f>M67/I67</f>
        <v>144.945808773903</v>
      </c>
      <c r="R67" s="32">
        <f>ROUND(Q67-P67,2)</f>
        <v>0</v>
      </c>
      <c r="S67" s="29">
        <v>3395</v>
      </c>
      <c r="T67" s="29">
        <v>3395</v>
      </c>
      <c r="U67" s="29">
        <v>3395</v>
      </c>
      <c r="V67" s="32">
        <f>U67-T67</f>
        <v>0</v>
      </c>
      <c r="W67" s="32">
        <v>485586.09</v>
      </c>
      <c r="X67" s="32">
        <v>485586.09</v>
      </c>
      <c r="Y67" s="32">
        <v>485586.09</v>
      </c>
      <c r="Z67" s="32">
        <f>ROUND(Y67-X67,2)</f>
        <v>0</v>
      </c>
      <c r="AA67" s="32">
        <f>W67/S67</f>
        <v>143.029776141384</v>
      </c>
      <c r="AB67" s="32">
        <v>143.029776141384</v>
      </c>
      <c r="AC67" s="32">
        <f>Y67/U67</f>
        <v>143.029776141384</v>
      </c>
      <c r="AD67" s="32">
        <f>ROUND(AC67-AB67,2)</f>
        <v>0</v>
      </c>
      <c r="AE67" s="31">
        <v>1.92</v>
      </c>
      <c r="AF67" s="31">
        <f t="shared" ref="AF67:AF70" si="50">ROUND(Q67-AC67,2)</f>
        <v>1.92</v>
      </c>
      <c r="AG67" s="32">
        <v>6504.93</v>
      </c>
      <c r="AH67" s="31">
        <f t="shared" ref="AH67:AH70" si="51">ROUND((Q67-AC67)*U67,2)</f>
        <v>6504.93</v>
      </c>
      <c r="AI67" s="39">
        <f>ROUND(AH67-AG67,2)</f>
        <v>0</v>
      </c>
      <c r="AJ67" s="40"/>
    </row>
    <row r="68" spans="1:36">
      <c r="A68" s="29" t="s">
        <v>31</v>
      </c>
      <c r="B68" s="29">
        <v>65</v>
      </c>
      <c r="C68" s="29" t="s">
        <v>162</v>
      </c>
      <c r="D68" s="29" t="s">
        <v>163</v>
      </c>
      <c r="E68" s="29">
        <v>168</v>
      </c>
      <c r="F68" s="29">
        <v>52</v>
      </c>
      <c r="G68" s="29">
        <v>3186.5</v>
      </c>
      <c r="H68" s="29">
        <v>3186.5</v>
      </c>
      <c r="I68" s="29">
        <v>3186.5</v>
      </c>
      <c r="J68" s="31">
        <f>ROUND(I68-H68,2)</f>
        <v>0</v>
      </c>
      <c r="K68" s="31">
        <v>562139.78</v>
      </c>
      <c r="L68" s="31">
        <v>562139.78</v>
      </c>
      <c r="M68" s="31">
        <v>562139.78</v>
      </c>
      <c r="N68" s="31">
        <f>ROUND(M68-L68,2)</f>
        <v>0</v>
      </c>
      <c r="O68" s="31">
        <f>K68/G68</f>
        <v>176.412923270046</v>
      </c>
      <c r="P68" s="31">
        <v>176.412923270046</v>
      </c>
      <c r="Q68" s="31">
        <f>M68/I68</f>
        <v>176.412923270046</v>
      </c>
      <c r="R68" s="31">
        <f>ROUND(Q68-P68,2)</f>
        <v>0</v>
      </c>
      <c r="S68" s="29">
        <v>5585.5</v>
      </c>
      <c r="T68" s="29">
        <v>5585.5</v>
      </c>
      <c r="U68" s="29">
        <v>5585.5</v>
      </c>
      <c r="V68" s="31">
        <f>U68-T68</f>
        <v>0</v>
      </c>
      <c r="W68" s="31">
        <v>937821.06</v>
      </c>
      <c r="X68" s="31">
        <v>937821.06</v>
      </c>
      <c r="Y68" s="31">
        <v>937821.06</v>
      </c>
      <c r="Z68" s="31">
        <f>ROUND(Y68-X68,2)</f>
        <v>0</v>
      </c>
      <c r="AA68" s="31">
        <f>W68/S68</f>
        <v>167.902794736371</v>
      </c>
      <c r="AB68" s="31">
        <v>167.902794736371</v>
      </c>
      <c r="AC68" s="31">
        <f>Y68/U68</f>
        <v>167.902794736371</v>
      </c>
      <c r="AD68" s="31">
        <f>ROUND(AC68-AB68,2)</f>
        <v>0</v>
      </c>
      <c r="AE68" s="31">
        <v>8.51</v>
      </c>
      <c r="AF68" s="31">
        <f t="shared" si="50"/>
        <v>8.51</v>
      </c>
      <c r="AG68" s="31">
        <v>47533.32</v>
      </c>
      <c r="AH68" s="31">
        <f t="shared" si="51"/>
        <v>47533.32</v>
      </c>
      <c r="AI68" s="36">
        <f>ROUND(AH68-AG68,2)</f>
        <v>0</v>
      </c>
      <c r="AJ68" s="38"/>
    </row>
    <row r="69" spans="1:36">
      <c r="A69" s="29" t="s">
        <v>52</v>
      </c>
      <c r="B69" s="29">
        <v>66</v>
      </c>
      <c r="C69" s="29" t="s">
        <v>164</v>
      </c>
      <c r="D69" s="29" t="s">
        <v>165</v>
      </c>
      <c r="E69" s="29">
        <v>238</v>
      </c>
      <c r="F69" s="29">
        <v>52</v>
      </c>
      <c r="G69" s="29">
        <v>2091</v>
      </c>
      <c r="H69" s="29">
        <v>2091</v>
      </c>
      <c r="I69" s="29">
        <v>2091</v>
      </c>
      <c r="J69" s="31">
        <f>ROUND(I69-H69,2)</f>
        <v>0</v>
      </c>
      <c r="K69" s="31">
        <v>686088</v>
      </c>
      <c r="L69" s="31">
        <v>686088</v>
      </c>
      <c r="M69" s="31">
        <v>686088</v>
      </c>
      <c r="N69" s="31">
        <f>ROUND(M69-L69,2)</f>
        <v>0</v>
      </c>
      <c r="O69" s="31">
        <f>K69/G69</f>
        <v>328.114777618364</v>
      </c>
      <c r="P69" s="31">
        <v>328.116212338594</v>
      </c>
      <c r="Q69" s="31">
        <f>M69/I69</f>
        <v>328.114777618364</v>
      </c>
      <c r="R69" s="31">
        <f>ROUND(Q69-P69,2)</f>
        <v>0</v>
      </c>
      <c r="S69" s="29">
        <v>1541</v>
      </c>
      <c r="T69" s="29">
        <v>1541</v>
      </c>
      <c r="U69" s="29">
        <v>1541</v>
      </c>
      <c r="V69" s="31">
        <f>U69-T69</f>
        <v>0</v>
      </c>
      <c r="W69" s="31">
        <v>295845</v>
      </c>
      <c r="X69" s="31">
        <v>295845</v>
      </c>
      <c r="Y69" s="31">
        <v>295845</v>
      </c>
      <c r="Z69" s="31">
        <f>ROUND(Y69-X69,2)</f>
        <v>0</v>
      </c>
      <c r="AA69" s="31">
        <f>W69/S69</f>
        <v>191.982478909799</v>
      </c>
      <c r="AB69" s="31">
        <v>191.982478909799</v>
      </c>
      <c r="AC69" s="31">
        <f>Y69/U69</f>
        <v>191.982478909799</v>
      </c>
      <c r="AD69" s="31">
        <f>ROUND(AC69-AB69,2)</f>
        <v>0</v>
      </c>
      <c r="AE69" s="31">
        <v>136.13</v>
      </c>
      <c r="AF69" s="31">
        <f t="shared" si="50"/>
        <v>136.13</v>
      </c>
      <c r="AG69" s="32">
        <v>209779.87</v>
      </c>
      <c r="AH69" s="31">
        <f t="shared" si="51"/>
        <v>209779.87</v>
      </c>
      <c r="AI69" s="36">
        <f>ROUND(AH69-AG69,2)</f>
        <v>0</v>
      </c>
      <c r="AJ69" s="38"/>
    </row>
    <row r="70" spans="1:36">
      <c r="A70" s="29" t="s">
        <v>31</v>
      </c>
      <c r="B70" s="29">
        <v>67</v>
      </c>
      <c r="C70" s="29" t="s">
        <v>166</v>
      </c>
      <c r="D70" s="29" t="s">
        <v>167</v>
      </c>
      <c r="E70" s="29">
        <v>127</v>
      </c>
      <c r="F70" s="29">
        <v>52</v>
      </c>
      <c r="G70" s="29">
        <v>1615</v>
      </c>
      <c r="H70" s="29">
        <v>1615</v>
      </c>
      <c r="I70" s="29">
        <v>1615</v>
      </c>
      <c r="J70" s="32">
        <f>ROUND(I70-H70,2)</f>
        <v>0</v>
      </c>
      <c r="K70" s="32">
        <v>282158.5</v>
      </c>
      <c r="L70" s="32">
        <v>282158.5</v>
      </c>
      <c r="M70" s="32">
        <v>282158.5</v>
      </c>
      <c r="N70" s="32">
        <f>ROUND(M70-L70,2)</f>
        <v>0</v>
      </c>
      <c r="O70" s="32">
        <f>K70/G70</f>
        <v>174.711145510836</v>
      </c>
      <c r="P70" s="32">
        <v>174.711145510836</v>
      </c>
      <c r="Q70" s="32">
        <f>M70/I70</f>
        <v>174.711145510836</v>
      </c>
      <c r="R70" s="32">
        <f>ROUND(Q70-P70,2)</f>
        <v>0</v>
      </c>
      <c r="S70" s="29">
        <v>2921</v>
      </c>
      <c r="T70" s="29">
        <v>2921</v>
      </c>
      <c r="U70" s="29">
        <v>2921</v>
      </c>
      <c r="V70" s="32">
        <f>U70-T70</f>
        <v>0</v>
      </c>
      <c r="W70" s="32">
        <v>429581.79</v>
      </c>
      <c r="X70" s="32">
        <v>429581.79</v>
      </c>
      <c r="Y70" s="32">
        <v>429581.79</v>
      </c>
      <c r="Z70" s="32">
        <f>ROUND(Y70-X70,2)</f>
        <v>0</v>
      </c>
      <c r="AA70" s="32">
        <f>W70/S70</f>
        <v>147.066686066416</v>
      </c>
      <c r="AB70" s="32">
        <v>147.066686066416</v>
      </c>
      <c r="AC70" s="32">
        <f>Y70/U70</f>
        <v>147.066686066416</v>
      </c>
      <c r="AD70" s="32">
        <f>ROUND(AC70-AB70,2)</f>
        <v>0</v>
      </c>
      <c r="AE70" s="31">
        <v>27.64</v>
      </c>
      <c r="AF70" s="31">
        <f t="shared" si="50"/>
        <v>27.64</v>
      </c>
      <c r="AG70" s="32">
        <v>80749.47</v>
      </c>
      <c r="AH70" s="31">
        <f t="shared" si="51"/>
        <v>80749.47</v>
      </c>
      <c r="AI70" s="39">
        <f>ROUND(AH70-AG70,2)</f>
        <v>0</v>
      </c>
      <c r="AJ70" s="40"/>
    </row>
    <row r="71" spans="1:36">
      <c r="A71" s="29" t="s">
        <v>38</v>
      </c>
      <c r="B71" s="29">
        <v>68</v>
      </c>
      <c r="C71" s="29" t="s">
        <v>168</v>
      </c>
      <c r="D71" s="29" t="s">
        <v>169</v>
      </c>
      <c r="E71" s="29">
        <v>106</v>
      </c>
      <c r="F71" s="29">
        <v>52</v>
      </c>
      <c r="G71" s="29"/>
      <c r="H71" s="29"/>
      <c r="I71" s="29"/>
      <c r="J71" s="31"/>
      <c r="K71" s="31"/>
      <c r="L71" s="31"/>
      <c r="M71" s="31"/>
      <c r="N71" s="31"/>
      <c r="O71" s="31"/>
      <c r="P71" s="31"/>
      <c r="Q71" s="31"/>
      <c r="R71" s="31"/>
      <c r="S71" s="29"/>
      <c r="T71" s="29"/>
      <c r="U71" s="29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  <c r="AH71" s="32"/>
      <c r="AI71" s="31"/>
      <c r="AJ71" s="38" t="s">
        <v>41</v>
      </c>
    </row>
    <row r="72" spans="1:36">
      <c r="A72" s="29" t="s">
        <v>31</v>
      </c>
      <c r="B72" s="29">
        <v>69</v>
      </c>
      <c r="C72" s="29" t="s">
        <v>170</v>
      </c>
      <c r="D72" s="29" t="s">
        <v>171</v>
      </c>
      <c r="E72" s="29">
        <v>210</v>
      </c>
      <c r="F72" s="29">
        <v>52</v>
      </c>
      <c r="G72" s="29">
        <v>1037</v>
      </c>
      <c r="H72" s="29">
        <v>1037</v>
      </c>
      <c r="I72" s="29">
        <v>1037</v>
      </c>
      <c r="J72" s="31">
        <f t="shared" ref="J72:J83" si="52">ROUND(I72-H72,2)</f>
        <v>0</v>
      </c>
      <c r="K72" s="31">
        <v>225900.08</v>
      </c>
      <c r="L72" s="31">
        <v>225900.08</v>
      </c>
      <c r="M72" s="31">
        <v>225900.08</v>
      </c>
      <c r="N72" s="31">
        <f t="shared" ref="N72:N83" si="53">ROUND(M72-L72,2)</f>
        <v>0</v>
      </c>
      <c r="O72" s="31">
        <f t="shared" ref="O72:O83" si="54">K72/G72</f>
        <v>217.84</v>
      </c>
      <c r="P72" s="31">
        <v>217.84</v>
      </c>
      <c r="Q72" s="31">
        <f t="shared" ref="Q72:Q83" si="55">M72/I72</f>
        <v>217.84</v>
      </c>
      <c r="R72" s="31">
        <f t="shared" ref="R72:R83" si="56">ROUND(Q72-P72,2)</f>
        <v>0</v>
      </c>
      <c r="S72" s="29">
        <v>1139</v>
      </c>
      <c r="T72" s="29">
        <v>1139</v>
      </c>
      <c r="U72" s="29">
        <v>1139</v>
      </c>
      <c r="V72" s="31">
        <f t="shared" ref="V72:V83" si="57">U72-T72</f>
        <v>0</v>
      </c>
      <c r="W72" s="31">
        <v>177469.89</v>
      </c>
      <c r="X72" s="31">
        <v>177469.89</v>
      </c>
      <c r="Y72" s="31">
        <v>177469.89</v>
      </c>
      <c r="Z72" s="31">
        <f t="shared" ref="Z72:Z83" si="58">ROUND(Y72-X72,2)</f>
        <v>0</v>
      </c>
      <c r="AA72" s="31">
        <f t="shared" ref="AA72:AA83" si="59">W72/S72</f>
        <v>155.812019315189</v>
      </c>
      <c r="AB72" s="31">
        <v>155.812019315189</v>
      </c>
      <c r="AC72" s="31">
        <f t="shared" ref="AC72:AC83" si="60">Y72/U72</f>
        <v>155.812019315189</v>
      </c>
      <c r="AD72" s="31">
        <f t="shared" ref="AD72:AD83" si="61">ROUND(AC72-AB72,2)</f>
        <v>0</v>
      </c>
      <c r="AE72" s="31">
        <v>62.03</v>
      </c>
      <c r="AF72" s="31">
        <f t="shared" ref="AF72:AF73" si="62">ROUND(Q72-AC72,2)</f>
        <v>62.03</v>
      </c>
      <c r="AG72" s="31">
        <v>70649.87</v>
      </c>
      <c r="AH72" s="31">
        <f t="shared" ref="AH72:AH73" si="63">ROUND((Q72-AC72)*U72,2)</f>
        <v>70649.87</v>
      </c>
      <c r="AI72" s="36">
        <f t="shared" ref="AI72:AI83" si="64">ROUND(AH72-AG72,2)</f>
        <v>0</v>
      </c>
      <c r="AJ72" s="38"/>
    </row>
    <row r="73" spans="1:36">
      <c r="A73" s="29" t="s">
        <v>52</v>
      </c>
      <c r="B73" s="29">
        <v>70</v>
      </c>
      <c r="C73" s="29" t="s">
        <v>172</v>
      </c>
      <c r="D73" s="29" t="s">
        <v>173</v>
      </c>
      <c r="E73" s="29">
        <v>130</v>
      </c>
      <c r="F73" s="29">
        <v>52</v>
      </c>
      <c r="G73" s="29">
        <v>678</v>
      </c>
      <c r="H73" s="29">
        <v>678</v>
      </c>
      <c r="I73" s="29">
        <v>678</v>
      </c>
      <c r="J73" s="31">
        <f t="shared" si="52"/>
        <v>0</v>
      </c>
      <c r="K73" s="31">
        <v>259726.42</v>
      </c>
      <c r="L73" s="31">
        <v>259726.42</v>
      </c>
      <c r="M73" s="31">
        <v>259726.42</v>
      </c>
      <c r="N73" s="31">
        <f t="shared" si="53"/>
        <v>0</v>
      </c>
      <c r="O73" s="31">
        <f t="shared" si="54"/>
        <v>383.077315634218</v>
      </c>
      <c r="P73" s="31">
        <v>383.077315634218</v>
      </c>
      <c r="Q73" s="31">
        <f t="shared" si="55"/>
        <v>383.077315634218</v>
      </c>
      <c r="R73" s="31">
        <f t="shared" si="56"/>
        <v>0</v>
      </c>
      <c r="S73" s="29">
        <v>1267</v>
      </c>
      <c r="T73" s="29">
        <v>1267</v>
      </c>
      <c r="U73" s="29">
        <v>1267</v>
      </c>
      <c r="V73" s="31">
        <f t="shared" si="57"/>
        <v>0</v>
      </c>
      <c r="W73" s="31">
        <v>379605.9</v>
      </c>
      <c r="X73" s="31">
        <v>379605.9</v>
      </c>
      <c r="Y73" s="31">
        <v>379605.9</v>
      </c>
      <c r="Z73" s="31">
        <f t="shared" si="58"/>
        <v>0</v>
      </c>
      <c r="AA73" s="31">
        <f t="shared" si="59"/>
        <v>299.610023677979</v>
      </c>
      <c r="AB73" s="31">
        <v>299.610023677979</v>
      </c>
      <c r="AC73" s="31">
        <f t="shared" si="60"/>
        <v>299.610023677979</v>
      </c>
      <c r="AD73" s="31">
        <f t="shared" si="61"/>
        <v>0</v>
      </c>
      <c r="AE73" s="31">
        <v>83.47</v>
      </c>
      <c r="AF73" s="31">
        <f t="shared" si="62"/>
        <v>83.47</v>
      </c>
      <c r="AG73" s="32">
        <v>105753.06</v>
      </c>
      <c r="AH73" s="31">
        <f t="shared" si="63"/>
        <v>105753.06</v>
      </c>
      <c r="AI73" s="36">
        <f t="shared" si="64"/>
        <v>0</v>
      </c>
      <c r="AJ73" s="38"/>
    </row>
    <row r="74" spans="1:36">
      <c r="A74" s="29" t="s">
        <v>38</v>
      </c>
      <c r="B74" s="29">
        <v>71</v>
      </c>
      <c r="C74" s="29" t="s">
        <v>174</v>
      </c>
      <c r="D74" s="29" t="s">
        <v>175</v>
      </c>
      <c r="E74" s="29">
        <v>204</v>
      </c>
      <c r="F74" s="29">
        <v>52</v>
      </c>
      <c r="G74" s="29"/>
      <c r="H74" s="29"/>
      <c r="I74" s="29"/>
      <c r="J74" s="31"/>
      <c r="K74" s="31"/>
      <c r="L74" s="31"/>
      <c r="M74" s="31"/>
      <c r="N74" s="31"/>
      <c r="O74" s="31"/>
      <c r="P74" s="31"/>
      <c r="Q74" s="31"/>
      <c r="R74" s="31"/>
      <c r="S74" s="29"/>
      <c r="T74" s="29"/>
      <c r="U74" s="29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2"/>
      <c r="AH74" s="32"/>
      <c r="AI74" s="31"/>
      <c r="AJ74" s="38" t="s">
        <v>41</v>
      </c>
    </row>
    <row r="75" spans="1:36">
      <c r="A75" s="29" t="s">
        <v>52</v>
      </c>
      <c r="B75" s="29">
        <v>72</v>
      </c>
      <c r="C75" s="29" t="s">
        <v>176</v>
      </c>
      <c r="D75" s="29" t="s">
        <v>177</v>
      </c>
      <c r="E75" s="29">
        <v>145</v>
      </c>
      <c r="F75" s="29">
        <v>52</v>
      </c>
      <c r="G75" s="29">
        <v>1292</v>
      </c>
      <c r="H75" s="29">
        <v>1292</v>
      </c>
      <c r="I75" s="29">
        <v>1292</v>
      </c>
      <c r="J75" s="31">
        <f t="shared" si="52"/>
        <v>0</v>
      </c>
      <c r="K75" s="31">
        <v>871013.4</v>
      </c>
      <c r="L75" s="31">
        <v>871013.4</v>
      </c>
      <c r="M75" s="31">
        <v>871013.4</v>
      </c>
      <c r="N75" s="31">
        <f t="shared" si="53"/>
        <v>0</v>
      </c>
      <c r="O75" s="31">
        <f t="shared" si="54"/>
        <v>674.158978328173</v>
      </c>
      <c r="P75" s="31">
        <v>674.158978328173</v>
      </c>
      <c r="Q75" s="31">
        <f t="shared" si="55"/>
        <v>674.158978328173</v>
      </c>
      <c r="R75" s="31">
        <f t="shared" si="56"/>
        <v>0</v>
      </c>
      <c r="S75" s="29">
        <v>2359</v>
      </c>
      <c r="T75" s="29">
        <v>2359</v>
      </c>
      <c r="U75" s="29">
        <v>2359</v>
      </c>
      <c r="V75" s="31">
        <f t="shared" si="57"/>
        <v>0</v>
      </c>
      <c r="W75" s="31">
        <v>1109225.83</v>
      </c>
      <c r="X75" s="31">
        <v>1109225.83</v>
      </c>
      <c r="Y75" s="31">
        <v>1109225.83</v>
      </c>
      <c r="Z75" s="31">
        <f t="shared" si="58"/>
        <v>0</v>
      </c>
      <c r="AA75" s="31">
        <f t="shared" si="59"/>
        <v>470.210186519712</v>
      </c>
      <c r="AB75" s="31">
        <v>470.210186519712</v>
      </c>
      <c r="AC75" s="31">
        <f t="shared" si="60"/>
        <v>470.210186519712</v>
      </c>
      <c r="AD75" s="31">
        <f t="shared" si="61"/>
        <v>0</v>
      </c>
      <c r="AE75" s="31">
        <v>203.95</v>
      </c>
      <c r="AF75" s="31">
        <f t="shared" ref="AF75:AF83" si="65">ROUND(Q75-AC75,2)</f>
        <v>203.95</v>
      </c>
      <c r="AG75" s="32">
        <v>481115.2</v>
      </c>
      <c r="AH75" s="31">
        <f t="shared" ref="AH75:AH83" si="66">ROUND((Q75-AC75)*U75,2)</f>
        <v>481115.2</v>
      </c>
      <c r="AI75" s="36">
        <f t="shared" si="64"/>
        <v>0</v>
      </c>
      <c r="AJ75" s="38"/>
    </row>
    <row r="76" spans="1:36">
      <c r="A76" s="29" t="s">
        <v>28</v>
      </c>
      <c r="B76" s="29">
        <v>73</v>
      </c>
      <c r="C76" s="29" t="s">
        <v>178</v>
      </c>
      <c r="D76" s="29" t="s">
        <v>179</v>
      </c>
      <c r="E76" s="29">
        <v>148</v>
      </c>
      <c r="F76" s="29">
        <v>52</v>
      </c>
      <c r="G76" s="29">
        <v>2174</v>
      </c>
      <c r="H76" s="29">
        <v>2174</v>
      </c>
      <c r="I76" s="29">
        <v>2174</v>
      </c>
      <c r="J76" s="31">
        <f t="shared" si="52"/>
        <v>0</v>
      </c>
      <c r="K76" s="31">
        <v>523115.07</v>
      </c>
      <c r="L76" s="31">
        <v>523115.07</v>
      </c>
      <c r="M76" s="31">
        <v>523115.07</v>
      </c>
      <c r="N76" s="31">
        <f t="shared" si="53"/>
        <v>0</v>
      </c>
      <c r="O76" s="31">
        <f t="shared" si="54"/>
        <v>240.623307267709</v>
      </c>
      <c r="P76" s="31">
        <v>240.623307267709</v>
      </c>
      <c r="Q76" s="31">
        <f t="shared" si="55"/>
        <v>240.623307267709</v>
      </c>
      <c r="R76" s="31">
        <f t="shared" si="56"/>
        <v>0</v>
      </c>
      <c r="S76" s="29">
        <v>3348</v>
      </c>
      <c r="T76" s="29">
        <v>3348</v>
      </c>
      <c r="U76" s="29">
        <v>3348</v>
      </c>
      <c r="V76" s="31">
        <f t="shared" si="57"/>
        <v>0</v>
      </c>
      <c r="W76" s="31">
        <v>679186.36</v>
      </c>
      <c r="X76" s="31">
        <v>679186.36</v>
      </c>
      <c r="Y76" s="31">
        <v>679186.36</v>
      </c>
      <c r="Z76" s="31">
        <f t="shared" si="58"/>
        <v>0</v>
      </c>
      <c r="AA76" s="31">
        <f t="shared" si="59"/>
        <v>202.863309438471</v>
      </c>
      <c r="AB76" s="31">
        <v>202.863309438471</v>
      </c>
      <c r="AC76" s="31">
        <f t="shared" si="60"/>
        <v>202.863309438471</v>
      </c>
      <c r="AD76" s="31">
        <f t="shared" si="61"/>
        <v>0</v>
      </c>
      <c r="AE76" s="31">
        <v>37.76</v>
      </c>
      <c r="AF76" s="31">
        <f t="shared" si="65"/>
        <v>37.76</v>
      </c>
      <c r="AG76" s="31">
        <v>126420.47</v>
      </c>
      <c r="AH76" s="31">
        <f t="shared" si="66"/>
        <v>126420.47</v>
      </c>
      <c r="AI76" s="36">
        <f t="shared" si="64"/>
        <v>0</v>
      </c>
      <c r="AJ76" s="37"/>
    </row>
    <row r="77" spans="1:36">
      <c r="A77" s="29" t="s">
        <v>52</v>
      </c>
      <c r="B77" s="29">
        <v>74</v>
      </c>
      <c r="C77" s="29" t="s">
        <v>180</v>
      </c>
      <c r="D77" s="29" t="s">
        <v>181</v>
      </c>
      <c r="E77" s="29">
        <v>249</v>
      </c>
      <c r="F77" s="29">
        <v>52</v>
      </c>
      <c r="G77" s="29">
        <v>3327</v>
      </c>
      <c r="H77" s="29">
        <v>3327</v>
      </c>
      <c r="I77" s="29">
        <v>3327</v>
      </c>
      <c r="J77" s="31">
        <f t="shared" si="52"/>
        <v>0</v>
      </c>
      <c r="K77" s="31">
        <v>1026755.4</v>
      </c>
      <c r="L77" s="31">
        <v>1026755.4</v>
      </c>
      <c r="M77" s="31">
        <v>1026755.4</v>
      </c>
      <c r="N77" s="31">
        <f t="shared" si="53"/>
        <v>0</v>
      </c>
      <c r="O77" s="31">
        <f t="shared" si="54"/>
        <v>308.612984670875</v>
      </c>
      <c r="P77" s="31">
        <v>308.612984670875</v>
      </c>
      <c r="Q77" s="31">
        <f t="shared" si="55"/>
        <v>308.612984670875</v>
      </c>
      <c r="R77" s="31">
        <f t="shared" si="56"/>
        <v>0</v>
      </c>
      <c r="S77" s="29">
        <v>6027</v>
      </c>
      <c r="T77" s="29">
        <v>6027</v>
      </c>
      <c r="U77" s="29">
        <v>6027</v>
      </c>
      <c r="V77" s="31">
        <f t="shared" si="57"/>
        <v>0</v>
      </c>
      <c r="W77" s="31">
        <v>1826200.46</v>
      </c>
      <c r="X77" s="31">
        <v>1826200.46</v>
      </c>
      <c r="Y77" s="31">
        <v>1826200.46</v>
      </c>
      <c r="Z77" s="31">
        <f t="shared" si="58"/>
        <v>0</v>
      </c>
      <c r="AA77" s="31">
        <f t="shared" si="59"/>
        <v>303.003228803717</v>
      </c>
      <c r="AB77" s="31">
        <v>303.003228803717</v>
      </c>
      <c r="AC77" s="31">
        <f t="shared" si="60"/>
        <v>303.003228803717</v>
      </c>
      <c r="AD77" s="31">
        <f t="shared" si="61"/>
        <v>0</v>
      </c>
      <c r="AE77" s="31">
        <v>5.61</v>
      </c>
      <c r="AF77" s="31">
        <f t="shared" si="65"/>
        <v>5.61</v>
      </c>
      <c r="AG77" s="32">
        <v>33810</v>
      </c>
      <c r="AH77" s="31">
        <f t="shared" si="66"/>
        <v>33810</v>
      </c>
      <c r="AI77" s="36">
        <f t="shared" si="64"/>
        <v>0</v>
      </c>
      <c r="AJ77" s="38"/>
    </row>
    <row r="78" spans="1:36">
      <c r="A78" s="29" t="s">
        <v>55</v>
      </c>
      <c r="B78" s="29">
        <v>75</v>
      </c>
      <c r="C78" s="29" t="s">
        <v>182</v>
      </c>
      <c r="D78" s="29" t="s">
        <v>183</v>
      </c>
      <c r="E78" s="29">
        <v>161</v>
      </c>
      <c r="F78" s="29">
        <v>52</v>
      </c>
      <c r="G78" s="29">
        <v>1230</v>
      </c>
      <c r="H78" s="29">
        <v>1230</v>
      </c>
      <c r="I78" s="29">
        <v>1230</v>
      </c>
      <c r="J78" s="31">
        <f t="shared" si="52"/>
        <v>0</v>
      </c>
      <c r="K78" s="31">
        <v>271951</v>
      </c>
      <c r="L78" s="31">
        <v>271951</v>
      </c>
      <c r="M78" s="31">
        <v>271951</v>
      </c>
      <c r="N78" s="31">
        <f t="shared" si="53"/>
        <v>0</v>
      </c>
      <c r="O78" s="31">
        <f t="shared" si="54"/>
        <v>221.09837398374</v>
      </c>
      <c r="P78" s="31">
        <v>221.1</v>
      </c>
      <c r="Q78" s="31">
        <f t="shared" si="55"/>
        <v>221.09837398374</v>
      </c>
      <c r="R78" s="31">
        <f t="shared" si="56"/>
        <v>0</v>
      </c>
      <c r="S78" s="29">
        <v>2035</v>
      </c>
      <c r="T78" s="29">
        <v>2035</v>
      </c>
      <c r="U78" s="29">
        <v>2035</v>
      </c>
      <c r="V78" s="31">
        <f t="shared" si="57"/>
        <v>0</v>
      </c>
      <c r="W78" s="31">
        <v>404349</v>
      </c>
      <c r="X78" s="31">
        <v>404349</v>
      </c>
      <c r="Y78" s="31">
        <v>404349</v>
      </c>
      <c r="Z78" s="31">
        <f t="shared" si="58"/>
        <v>0</v>
      </c>
      <c r="AA78" s="31">
        <f t="shared" si="59"/>
        <v>198.697297297297</v>
      </c>
      <c r="AB78" s="31">
        <v>198.7</v>
      </c>
      <c r="AC78" s="31">
        <f t="shared" si="60"/>
        <v>198.697297297297</v>
      </c>
      <c r="AD78" s="31">
        <f t="shared" si="61"/>
        <v>0</v>
      </c>
      <c r="AE78" s="31">
        <v>22.4</v>
      </c>
      <c r="AF78" s="31">
        <f t="shared" si="65"/>
        <v>22.4</v>
      </c>
      <c r="AG78" s="31">
        <v>45586.19</v>
      </c>
      <c r="AH78" s="31">
        <f t="shared" si="66"/>
        <v>45586.19</v>
      </c>
      <c r="AI78" s="36">
        <f t="shared" si="64"/>
        <v>0</v>
      </c>
      <c r="AJ78" s="37"/>
    </row>
    <row r="79" spans="1:36">
      <c r="A79" s="29" t="s">
        <v>28</v>
      </c>
      <c r="B79" s="29">
        <v>76</v>
      </c>
      <c r="C79" s="29" t="s">
        <v>184</v>
      </c>
      <c r="D79" s="29" t="s">
        <v>185</v>
      </c>
      <c r="E79" s="29">
        <v>128</v>
      </c>
      <c r="F79" s="29">
        <v>52</v>
      </c>
      <c r="G79" s="29">
        <v>765</v>
      </c>
      <c r="H79" s="29">
        <v>765</v>
      </c>
      <c r="I79" s="29">
        <v>765</v>
      </c>
      <c r="J79" s="31">
        <f t="shared" si="52"/>
        <v>0</v>
      </c>
      <c r="K79" s="31">
        <f>214626.72-79257.6</f>
        <v>135369.12</v>
      </c>
      <c r="L79" s="31">
        <v>135369.12</v>
      </c>
      <c r="M79" s="31">
        <v>135369.12</v>
      </c>
      <c r="N79" s="31">
        <f t="shared" si="53"/>
        <v>0</v>
      </c>
      <c r="O79" s="31">
        <f t="shared" si="54"/>
        <v>176.953098039216</v>
      </c>
      <c r="P79" s="31">
        <v>176.953098039216</v>
      </c>
      <c r="Q79" s="31">
        <f t="shared" si="55"/>
        <v>176.953098039216</v>
      </c>
      <c r="R79" s="31">
        <f t="shared" si="56"/>
        <v>0</v>
      </c>
      <c r="S79" s="29">
        <v>2345</v>
      </c>
      <c r="T79" s="29">
        <v>2345</v>
      </c>
      <c r="U79" s="29">
        <v>2345</v>
      </c>
      <c r="V79" s="31">
        <f t="shared" si="57"/>
        <v>0</v>
      </c>
      <c r="W79" s="31">
        <v>343522.13</v>
      </c>
      <c r="X79" s="31">
        <v>343522.13</v>
      </c>
      <c r="Y79" s="31">
        <v>343522.13</v>
      </c>
      <c r="Z79" s="31">
        <f t="shared" si="58"/>
        <v>0</v>
      </c>
      <c r="AA79" s="31">
        <f t="shared" si="59"/>
        <v>146.491313432836</v>
      </c>
      <c r="AB79" s="31">
        <v>146.491313432836</v>
      </c>
      <c r="AC79" s="31">
        <f t="shared" si="60"/>
        <v>146.491313432836</v>
      </c>
      <c r="AD79" s="31">
        <f t="shared" si="61"/>
        <v>0</v>
      </c>
      <c r="AE79" s="31">
        <v>30.46</v>
      </c>
      <c r="AF79" s="31">
        <f t="shared" si="65"/>
        <v>30.46</v>
      </c>
      <c r="AG79" s="31">
        <v>71432.88</v>
      </c>
      <c r="AH79" s="31">
        <f t="shared" si="66"/>
        <v>71432.88</v>
      </c>
      <c r="AI79" s="36">
        <f t="shared" si="64"/>
        <v>0</v>
      </c>
      <c r="AJ79" s="37"/>
    </row>
    <row r="80" spans="1:36">
      <c r="A80" s="29" t="s">
        <v>28</v>
      </c>
      <c r="B80" s="29">
        <v>77</v>
      </c>
      <c r="C80" s="29" t="s">
        <v>186</v>
      </c>
      <c r="D80" s="29" t="s">
        <v>187</v>
      </c>
      <c r="E80" s="29">
        <v>186</v>
      </c>
      <c r="F80" s="29">
        <v>52</v>
      </c>
      <c r="G80" s="29">
        <v>652</v>
      </c>
      <c r="H80" s="29">
        <v>652</v>
      </c>
      <c r="I80" s="29">
        <v>652</v>
      </c>
      <c r="J80" s="31">
        <f t="shared" si="52"/>
        <v>0</v>
      </c>
      <c r="K80" s="31">
        <v>243922.8222</v>
      </c>
      <c r="L80" s="31">
        <v>243922.8222</v>
      </c>
      <c r="M80" s="31">
        <v>243922.8222</v>
      </c>
      <c r="N80" s="31">
        <f t="shared" si="53"/>
        <v>0</v>
      </c>
      <c r="O80" s="31">
        <f t="shared" si="54"/>
        <v>374.11475797546</v>
      </c>
      <c r="P80" s="31">
        <v>374.11475797546</v>
      </c>
      <c r="Q80" s="31">
        <f t="shared" si="55"/>
        <v>374.11475797546</v>
      </c>
      <c r="R80" s="31">
        <f t="shared" si="56"/>
        <v>0</v>
      </c>
      <c r="S80" s="29">
        <v>1026</v>
      </c>
      <c r="T80" s="29">
        <v>1026</v>
      </c>
      <c r="U80" s="29">
        <v>1026</v>
      </c>
      <c r="V80" s="31">
        <f t="shared" si="57"/>
        <v>0</v>
      </c>
      <c r="W80" s="31">
        <v>336549.2898</v>
      </c>
      <c r="X80" s="31">
        <v>336549.2898</v>
      </c>
      <c r="Y80" s="31">
        <v>336549.2898</v>
      </c>
      <c r="Z80" s="31">
        <f t="shared" si="58"/>
        <v>0</v>
      </c>
      <c r="AA80" s="31">
        <f t="shared" si="59"/>
        <v>328.020750292398</v>
      </c>
      <c r="AB80" s="31">
        <v>328.020750292398</v>
      </c>
      <c r="AC80" s="31">
        <f t="shared" si="60"/>
        <v>328.020750292398</v>
      </c>
      <c r="AD80" s="31">
        <f t="shared" si="61"/>
        <v>0</v>
      </c>
      <c r="AE80" s="31">
        <v>46.09</v>
      </c>
      <c r="AF80" s="31">
        <f t="shared" si="65"/>
        <v>46.09</v>
      </c>
      <c r="AG80" s="31">
        <v>47292.45</v>
      </c>
      <c r="AH80" s="31">
        <f t="shared" si="66"/>
        <v>47292.45</v>
      </c>
      <c r="AI80" s="36">
        <f t="shared" si="64"/>
        <v>0</v>
      </c>
      <c r="AJ80" s="37"/>
    </row>
    <row r="81" spans="1:36">
      <c r="A81" s="29" t="s">
        <v>55</v>
      </c>
      <c r="B81" s="29">
        <v>78</v>
      </c>
      <c r="C81" s="29" t="s">
        <v>188</v>
      </c>
      <c r="D81" s="29" t="s">
        <v>189</v>
      </c>
      <c r="E81" s="29">
        <v>303</v>
      </c>
      <c r="F81" s="29">
        <v>52</v>
      </c>
      <c r="G81" s="29">
        <v>3425</v>
      </c>
      <c r="H81" s="29">
        <v>3425</v>
      </c>
      <c r="I81" s="29">
        <v>3425</v>
      </c>
      <c r="J81" s="31">
        <f t="shared" si="52"/>
        <v>0</v>
      </c>
      <c r="K81" s="32">
        <v>1338688.28</v>
      </c>
      <c r="L81" s="32">
        <v>1338688.28</v>
      </c>
      <c r="M81" s="32">
        <v>1338688.28</v>
      </c>
      <c r="N81" s="31">
        <f t="shared" si="53"/>
        <v>0</v>
      </c>
      <c r="O81" s="32">
        <f t="shared" si="54"/>
        <v>390.857891970803</v>
      </c>
      <c r="P81" s="32">
        <v>390.86</v>
      </c>
      <c r="Q81" s="32">
        <f t="shared" si="55"/>
        <v>390.857891970803</v>
      </c>
      <c r="R81" s="31">
        <f t="shared" si="56"/>
        <v>0</v>
      </c>
      <c r="S81" s="29">
        <v>7346</v>
      </c>
      <c r="T81" s="29">
        <v>7346</v>
      </c>
      <c r="U81" s="29">
        <v>7346</v>
      </c>
      <c r="V81" s="31">
        <f t="shared" si="57"/>
        <v>0</v>
      </c>
      <c r="W81" s="32">
        <v>2805491.09</v>
      </c>
      <c r="X81" s="32">
        <v>2805491.09</v>
      </c>
      <c r="Y81" s="32">
        <v>2805491.09</v>
      </c>
      <c r="Z81" s="31">
        <f t="shared" si="58"/>
        <v>0</v>
      </c>
      <c r="AA81" s="32">
        <f t="shared" si="59"/>
        <v>381.90730873945</v>
      </c>
      <c r="AB81" s="32">
        <v>381.91</v>
      </c>
      <c r="AC81" s="32">
        <f t="shared" si="60"/>
        <v>381.90730873945</v>
      </c>
      <c r="AD81" s="31">
        <f t="shared" si="61"/>
        <v>0</v>
      </c>
      <c r="AE81" s="31">
        <v>8.95</v>
      </c>
      <c r="AF81" s="31">
        <f t="shared" si="65"/>
        <v>8.95</v>
      </c>
      <c r="AG81" s="32">
        <v>65750.98</v>
      </c>
      <c r="AH81" s="31">
        <f t="shared" si="66"/>
        <v>65750.98</v>
      </c>
      <c r="AI81" s="36">
        <f t="shared" si="64"/>
        <v>0</v>
      </c>
      <c r="AJ81" s="37"/>
    </row>
    <row r="82" spans="1:36">
      <c r="A82" s="29" t="s">
        <v>55</v>
      </c>
      <c r="B82" s="29">
        <v>79</v>
      </c>
      <c r="C82" s="29" t="s">
        <v>190</v>
      </c>
      <c r="D82" s="29" t="s">
        <v>191</v>
      </c>
      <c r="E82" s="29">
        <v>400</v>
      </c>
      <c r="F82" s="29">
        <v>52</v>
      </c>
      <c r="G82" s="29">
        <v>1652</v>
      </c>
      <c r="H82" s="29">
        <v>1652</v>
      </c>
      <c r="I82" s="29">
        <v>1652</v>
      </c>
      <c r="J82" s="31">
        <f t="shared" si="52"/>
        <v>0</v>
      </c>
      <c r="K82" s="31">
        <v>472525.1</v>
      </c>
      <c r="L82" s="31">
        <v>472525.1</v>
      </c>
      <c r="M82" s="31">
        <v>472525.1</v>
      </c>
      <c r="N82" s="31">
        <f t="shared" si="53"/>
        <v>0</v>
      </c>
      <c r="O82" s="31">
        <f t="shared" si="54"/>
        <v>286.032142857143</v>
      </c>
      <c r="P82" s="31">
        <v>286.032142857143</v>
      </c>
      <c r="Q82" s="31">
        <f t="shared" si="55"/>
        <v>286.032142857143</v>
      </c>
      <c r="R82" s="31">
        <f t="shared" si="56"/>
        <v>0</v>
      </c>
      <c r="S82" s="29">
        <v>4406</v>
      </c>
      <c r="T82" s="29">
        <v>4406</v>
      </c>
      <c r="U82" s="29">
        <v>4406</v>
      </c>
      <c r="V82" s="31">
        <f t="shared" si="57"/>
        <v>0</v>
      </c>
      <c r="W82" s="31">
        <v>1052725.57</v>
      </c>
      <c r="X82" s="31">
        <v>1052725.57</v>
      </c>
      <c r="Y82" s="31">
        <v>1052725.57</v>
      </c>
      <c r="Z82" s="31">
        <f t="shared" si="58"/>
        <v>0</v>
      </c>
      <c r="AA82" s="31">
        <f t="shared" si="59"/>
        <v>238.929997730368</v>
      </c>
      <c r="AB82" s="31">
        <v>238.929997730368</v>
      </c>
      <c r="AC82" s="31">
        <f t="shared" si="60"/>
        <v>238.929997730368</v>
      </c>
      <c r="AD82" s="31">
        <f t="shared" si="61"/>
        <v>0</v>
      </c>
      <c r="AE82" s="31">
        <v>47.1</v>
      </c>
      <c r="AF82" s="31">
        <f t="shared" si="65"/>
        <v>47.1</v>
      </c>
      <c r="AG82" s="31">
        <v>207532.05</v>
      </c>
      <c r="AH82" s="31">
        <f t="shared" si="66"/>
        <v>207532.05</v>
      </c>
      <c r="AI82" s="36">
        <f t="shared" si="64"/>
        <v>0</v>
      </c>
      <c r="AJ82" s="37"/>
    </row>
    <row r="83" spans="1:36">
      <c r="A83" s="29" t="s">
        <v>38</v>
      </c>
      <c r="B83" s="29">
        <v>80</v>
      </c>
      <c r="C83" s="29" t="s">
        <v>192</v>
      </c>
      <c r="D83" s="29" t="s">
        <v>193</v>
      </c>
      <c r="E83" s="29">
        <v>178</v>
      </c>
      <c r="F83" s="29">
        <v>52</v>
      </c>
      <c r="G83" s="29">
        <v>1340</v>
      </c>
      <c r="H83" s="29">
        <v>1340</v>
      </c>
      <c r="I83" s="29">
        <v>1340</v>
      </c>
      <c r="J83" s="31">
        <f t="shared" si="52"/>
        <v>0</v>
      </c>
      <c r="K83" s="31">
        <v>373603</v>
      </c>
      <c r="L83" s="31">
        <v>373603</v>
      </c>
      <c r="M83" s="31">
        <v>373603</v>
      </c>
      <c r="N83" s="31">
        <f t="shared" si="53"/>
        <v>0</v>
      </c>
      <c r="O83" s="31">
        <f t="shared" si="54"/>
        <v>278.808208955224</v>
      </c>
      <c r="P83" s="31">
        <v>278.808208955224</v>
      </c>
      <c r="Q83" s="31">
        <f t="shared" si="55"/>
        <v>278.808208955224</v>
      </c>
      <c r="R83" s="31">
        <f t="shared" si="56"/>
        <v>0</v>
      </c>
      <c r="S83" s="29">
        <v>2275</v>
      </c>
      <c r="T83" s="29">
        <v>2275</v>
      </c>
      <c r="U83" s="29">
        <v>2275</v>
      </c>
      <c r="V83" s="31">
        <f t="shared" si="57"/>
        <v>0</v>
      </c>
      <c r="W83" s="31">
        <v>550680</v>
      </c>
      <c r="X83" s="31">
        <v>550680</v>
      </c>
      <c r="Y83" s="31">
        <v>550680</v>
      </c>
      <c r="Z83" s="31">
        <f t="shared" si="58"/>
        <v>0</v>
      </c>
      <c r="AA83" s="31">
        <f t="shared" si="59"/>
        <v>242.057142857143</v>
      </c>
      <c r="AB83" s="31">
        <v>242.057142857143</v>
      </c>
      <c r="AC83" s="31">
        <f t="shared" si="60"/>
        <v>242.057142857143</v>
      </c>
      <c r="AD83" s="31">
        <f t="shared" si="61"/>
        <v>0</v>
      </c>
      <c r="AE83" s="31">
        <v>36.75</v>
      </c>
      <c r="AF83" s="31">
        <f t="shared" si="65"/>
        <v>36.75</v>
      </c>
      <c r="AG83" s="32">
        <v>83608.68</v>
      </c>
      <c r="AH83" s="31">
        <f t="shared" si="66"/>
        <v>83608.68</v>
      </c>
      <c r="AI83" s="36">
        <f t="shared" si="64"/>
        <v>0</v>
      </c>
      <c r="AJ83" s="38"/>
    </row>
    <row r="84" spans="1:36">
      <c r="A84" s="29" t="s">
        <v>38</v>
      </c>
      <c r="B84" s="29">
        <v>81</v>
      </c>
      <c r="C84" s="29" t="s">
        <v>194</v>
      </c>
      <c r="D84" s="29" t="s">
        <v>195</v>
      </c>
      <c r="E84" s="29">
        <v>85</v>
      </c>
      <c r="F84" s="29">
        <v>52</v>
      </c>
      <c r="G84" s="29"/>
      <c r="H84" s="29"/>
      <c r="I84" s="29"/>
      <c r="J84" s="32"/>
      <c r="K84" s="32"/>
      <c r="L84" s="32"/>
      <c r="M84" s="32"/>
      <c r="N84" s="32"/>
      <c r="O84" s="32"/>
      <c r="P84" s="32"/>
      <c r="Q84" s="32"/>
      <c r="R84" s="32"/>
      <c r="S84" s="29"/>
      <c r="T84" s="29"/>
      <c r="U84" s="29"/>
      <c r="V84" s="32"/>
      <c r="W84" s="32"/>
      <c r="X84" s="32"/>
      <c r="Y84" s="32"/>
      <c r="Z84" s="32"/>
      <c r="AA84" s="32"/>
      <c r="AB84" s="32"/>
      <c r="AC84" s="32"/>
      <c r="AD84" s="32"/>
      <c r="AE84" s="31"/>
      <c r="AF84" s="32"/>
      <c r="AG84" s="32"/>
      <c r="AH84" s="32"/>
      <c r="AI84" s="32"/>
      <c r="AJ84" s="38" t="s">
        <v>41</v>
      </c>
    </row>
    <row r="85" spans="1:36">
      <c r="A85" s="29" t="s">
        <v>25</v>
      </c>
      <c r="B85" s="29">
        <v>82</v>
      </c>
      <c r="C85" s="29" t="s">
        <v>196</v>
      </c>
      <c r="D85" s="29" t="s">
        <v>197</v>
      </c>
      <c r="E85" s="29">
        <v>254</v>
      </c>
      <c r="F85" s="29">
        <v>52</v>
      </c>
      <c r="G85" s="29"/>
      <c r="H85" s="29"/>
      <c r="I85" s="29"/>
      <c r="J85" s="29"/>
      <c r="K85" s="31"/>
      <c r="L85" s="31"/>
      <c r="M85" s="31"/>
      <c r="N85" s="31"/>
      <c r="O85" s="31"/>
      <c r="P85" s="31"/>
      <c r="Q85" s="31"/>
      <c r="R85" s="31"/>
      <c r="S85" s="29"/>
      <c r="T85" s="29"/>
      <c r="U85" s="29"/>
      <c r="V85" s="29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8" t="s">
        <v>41</v>
      </c>
    </row>
    <row r="86" spans="1:36">
      <c r="A86" s="29" t="s">
        <v>52</v>
      </c>
      <c r="B86" s="29">
        <v>83</v>
      </c>
      <c r="C86" s="29" t="s">
        <v>198</v>
      </c>
      <c r="D86" s="29" t="s">
        <v>199</v>
      </c>
      <c r="E86" s="29">
        <v>170</v>
      </c>
      <c r="F86" s="29">
        <v>52</v>
      </c>
      <c r="G86" s="29">
        <v>2407</v>
      </c>
      <c r="H86" s="29">
        <v>2407</v>
      </c>
      <c r="I86" s="29">
        <v>2407</v>
      </c>
      <c r="J86" s="31">
        <f t="shared" ref="J86:J97" si="67">ROUND(I86-H86,2)</f>
        <v>0</v>
      </c>
      <c r="K86" s="31">
        <v>827251.5</v>
      </c>
      <c r="L86" s="31">
        <v>827251.5</v>
      </c>
      <c r="M86" s="31">
        <v>827251.5</v>
      </c>
      <c r="N86" s="31">
        <f t="shared" ref="N86:N97" si="68">ROUND(M86-L86,2)</f>
        <v>0</v>
      </c>
      <c r="O86" s="31">
        <f t="shared" ref="O86:O97" si="69">K86/G86</f>
        <v>343.685708350644</v>
      </c>
      <c r="P86" s="31">
        <v>343.685708350644</v>
      </c>
      <c r="Q86" s="31">
        <f t="shared" ref="Q86:Q97" si="70">M86/I86</f>
        <v>343.685708350644</v>
      </c>
      <c r="R86" s="31">
        <f t="shared" ref="R86:R97" si="71">ROUND(Q86-P86,2)</f>
        <v>0</v>
      </c>
      <c r="S86" s="29">
        <v>4232</v>
      </c>
      <c r="T86" s="29">
        <v>4232</v>
      </c>
      <c r="U86" s="29">
        <v>4232</v>
      </c>
      <c r="V86" s="31">
        <f t="shared" ref="V86:V97" si="72">U86-T86</f>
        <v>0</v>
      </c>
      <c r="W86" s="31">
        <v>1381356</v>
      </c>
      <c r="X86" s="31">
        <v>1381356</v>
      </c>
      <c r="Y86" s="31">
        <v>1381356</v>
      </c>
      <c r="Z86" s="31">
        <f t="shared" ref="Z86:Z97" si="73">ROUND(Y86-X86,2)</f>
        <v>0</v>
      </c>
      <c r="AA86" s="31">
        <f t="shared" ref="AA86:AA97" si="74">W86/S86</f>
        <v>326.407372400756</v>
      </c>
      <c r="AB86" s="31">
        <v>326.407372400756</v>
      </c>
      <c r="AC86" s="31">
        <f t="shared" ref="AC86:AC97" si="75">Y86/U86</f>
        <v>326.407372400756</v>
      </c>
      <c r="AD86" s="31">
        <f t="shared" ref="AD86:AD97" si="76">ROUND(AC86-AB86,2)</f>
        <v>0</v>
      </c>
      <c r="AE86" s="31">
        <v>17.28</v>
      </c>
      <c r="AF86" s="31">
        <f t="shared" ref="AF86:AF97" si="77">ROUND(Q86-AC86,2)</f>
        <v>17.28</v>
      </c>
      <c r="AG86" s="32">
        <v>73121.92</v>
      </c>
      <c r="AH86" s="31">
        <f t="shared" ref="AH86:AH87" si="78">ROUND((Q86-AC86)*U86,2)</f>
        <v>73121.92</v>
      </c>
      <c r="AI86" s="36">
        <f t="shared" ref="AI86:AI97" si="79">ROUND(AH86-AG86,2)</f>
        <v>0</v>
      </c>
      <c r="AJ86" s="38"/>
    </row>
    <row r="87" spans="1:36">
      <c r="A87" s="29" t="s">
        <v>55</v>
      </c>
      <c r="B87" s="29">
        <v>84</v>
      </c>
      <c r="C87" s="29" t="s">
        <v>200</v>
      </c>
      <c r="D87" s="29" t="s">
        <v>201</v>
      </c>
      <c r="E87" s="29">
        <v>120</v>
      </c>
      <c r="F87" s="29">
        <v>52</v>
      </c>
      <c r="G87" s="29">
        <v>824</v>
      </c>
      <c r="H87" s="29">
        <v>824</v>
      </c>
      <c r="I87" s="29">
        <v>824</v>
      </c>
      <c r="J87" s="31">
        <f t="shared" si="67"/>
        <v>0</v>
      </c>
      <c r="K87" s="31">
        <v>295281</v>
      </c>
      <c r="L87" s="31">
        <v>295281</v>
      </c>
      <c r="M87" s="31">
        <v>295281</v>
      </c>
      <c r="N87" s="31">
        <f t="shared" si="68"/>
        <v>0</v>
      </c>
      <c r="O87" s="31">
        <f t="shared" si="69"/>
        <v>358.35072815534</v>
      </c>
      <c r="P87" s="31">
        <v>358.35</v>
      </c>
      <c r="Q87" s="31">
        <f t="shared" si="70"/>
        <v>358.35072815534</v>
      </c>
      <c r="R87" s="31">
        <f t="shared" si="71"/>
        <v>0</v>
      </c>
      <c r="S87" s="29">
        <v>1283</v>
      </c>
      <c r="T87" s="29">
        <v>1283</v>
      </c>
      <c r="U87" s="29">
        <v>1283</v>
      </c>
      <c r="V87" s="31">
        <f t="shared" si="72"/>
        <v>0</v>
      </c>
      <c r="W87" s="31">
        <v>417216</v>
      </c>
      <c r="X87" s="31">
        <v>417216</v>
      </c>
      <c r="Y87" s="31">
        <v>417216</v>
      </c>
      <c r="Z87" s="31">
        <f t="shared" si="73"/>
        <v>0</v>
      </c>
      <c r="AA87" s="31">
        <f t="shared" si="74"/>
        <v>325.187840997662</v>
      </c>
      <c r="AB87" s="31">
        <v>325.19</v>
      </c>
      <c r="AC87" s="31">
        <f t="shared" si="75"/>
        <v>325.187840997662</v>
      </c>
      <c r="AD87" s="31">
        <f t="shared" si="76"/>
        <v>0</v>
      </c>
      <c r="AE87" s="31">
        <v>33.16</v>
      </c>
      <c r="AF87" s="31">
        <f t="shared" si="77"/>
        <v>33.16</v>
      </c>
      <c r="AG87" s="31">
        <v>42547.98</v>
      </c>
      <c r="AH87" s="31">
        <f t="shared" si="78"/>
        <v>42547.98</v>
      </c>
      <c r="AI87" s="36">
        <f t="shared" si="79"/>
        <v>0</v>
      </c>
      <c r="AJ87" s="37"/>
    </row>
    <row r="88" spans="1:36">
      <c r="A88" s="29" t="s">
        <v>38</v>
      </c>
      <c r="B88" s="29">
        <v>85</v>
      </c>
      <c r="C88" s="29" t="s">
        <v>202</v>
      </c>
      <c r="D88" s="29" t="s">
        <v>203</v>
      </c>
      <c r="E88" s="29">
        <v>278</v>
      </c>
      <c r="F88" s="29">
        <v>52</v>
      </c>
      <c r="G88" s="29">
        <v>987</v>
      </c>
      <c r="H88" s="29">
        <v>987</v>
      </c>
      <c r="I88" s="29">
        <v>987</v>
      </c>
      <c r="J88" s="32">
        <f t="shared" si="67"/>
        <v>0</v>
      </c>
      <c r="K88" s="32">
        <v>237246.98</v>
      </c>
      <c r="L88" s="32">
        <v>237246.98</v>
      </c>
      <c r="M88" s="32">
        <v>252044.98</v>
      </c>
      <c r="N88" s="32">
        <f t="shared" si="68"/>
        <v>14798</v>
      </c>
      <c r="O88" s="32">
        <f t="shared" si="69"/>
        <v>240.371813576494</v>
      </c>
      <c r="P88" s="32">
        <v>240.371813576494</v>
      </c>
      <c r="Q88" s="32">
        <f t="shared" si="70"/>
        <v>255.364721377913</v>
      </c>
      <c r="R88" s="32">
        <f t="shared" si="71"/>
        <v>14.99</v>
      </c>
      <c r="S88" s="29">
        <v>970</v>
      </c>
      <c r="T88" s="29">
        <v>970</v>
      </c>
      <c r="U88" s="29">
        <v>970</v>
      </c>
      <c r="V88" s="32">
        <f t="shared" si="72"/>
        <v>0</v>
      </c>
      <c r="W88" s="32">
        <v>434872.78</v>
      </c>
      <c r="X88" s="32">
        <v>434872.78</v>
      </c>
      <c r="Y88" s="32">
        <v>489188.78</v>
      </c>
      <c r="Z88" s="32">
        <f t="shared" si="73"/>
        <v>54316</v>
      </c>
      <c r="AA88" s="32">
        <f t="shared" si="74"/>
        <v>448.322453608247</v>
      </c>
      <c r="AB88" s="32">
        <v>448.322453608247</v>
      </c>
      <c r="AC88" s="32">
        <f t="shared" si="75"/>
        <v>504.318329896907</v>
      </c>
      <c r="AD88" s="32">
        <f t="shared" si="76"/>
        <v>56</v>
      </c>
      <c r="AE88" s="31">
        <v>-207.95</v>
      </c>
      <c r="AF88" s="31">
        <f t="shared" si="77"/>
        <v>-248.95</v>
      </c>
      <c r="AG88" s="32">
        <v>0</v>
      </c>
      <c r="AH88" s="32">
        <v>0</v>
      </c>
      <c r="AI88" s="32">
        <f t="shared" si="79"/>
        <v>0</v>
      </c>
      <c r="AJ88" s="38" t="s">
        <v>132</v>
      </c>
    </row>
    <row r="89" spans="1:36">
      <c r="A89" s="29" t="s">
        <v>38</v>
      </c>
      <c r="B89" s="29">
        <v>86</v>
      </c>
      <c r="C89" s="29" t="s">
        <v>204</v>
      </c>
      <c r="D89" s="29" t="s">
        <v>205</v>
      </c>
      <c r="E89" s="29">
        <v>140</v>
      </c>
      <c r="F89" s="29">
        <v>52</v>
      </c>
      <c r="G89" s="29">
        <v>2199</v>
      </c>
      <c r="H89" s="29">
        <v>2199</v>
      </c>
      <c r="I89" s="29">
        <v>2199</v>
      </c>
      <c r="J89" s="31">
        <f t="shared" si="67"/>
        <v>0</v>
      </c>
      <c r="K89" s="31">
        <v>247599.04</v>
      </c>
      <c r="L89" s="31">
        <v>247599.04</v>
      </c>
      <c r="M89" s="31">
        <v>247599.04</v>
      </c>
      <c r="N89" s="31">
        <f t="shared" si="68"/>
        <v>0</v>
      </c>
      <c r="O89" s="31">
        <f t="shared" si="69"/>
        <v>112.596198271942</v>
      </c>
      <c r="P89" s="31">
        <v>112.596198271942</v>
      </c>
      <c r="Q89" s="31">
        <f t="shared" si="70"/>
        <v>112.596198271942</v>
      </c>
      <c r="R89" s="31">
        <f t="shared" si="71"/>
        <v>0</v>
      </c>
      <c r="S89" s="29">
        <v>3425</v>
      </c>
      <c r="T89" s="29">
        <v>3425</v>
      </c>
      <c r="U89" s="29">
        <v>3425</v>
      </c>
      <c r="V89" s="31">
        <f t="shared" si="72"/>
        <v>0</v>
      </c>
      <c r="W89" s="31">
        <v>396466.24</v>
      </c>
      <c r="X89" s="31">
        <v>396466.24</v>
      </c>
      <c r="Y89" s="31">
        <v>396466.24</v>
      </c>
      <c r="Z89" s="31">
        <f t="shared" si="73"/>
        <v>0</v>
      </c>
      <c r="AA89" s="31">
        <f t="shared" si="74"/>
        <v>115.756566423358</v>
      </c>
      <c r="AB89" s="31">
        <v>115.756566423358</v>
      </c>
      <c r="AC89" s="31">
        <f t="shared" si="75"/>
        <v>115.756566423358</v>
      </c>
      <c r="AD89" s="31">
        <f t="shared" si="76"/>
        <v>0</v>
      </c>
      <c r="AE89" s="31">
        <v>-3.16</v>
      </c>
      <c r="AF89" s="31">
        <f t="shared" si="77"/>
        <v>-3.16</v>
      </c>
      <c r="AG89" s="32">
        <v>0</v>
      </c>
      <c r="AH89" s="32">
        <v>0</v>
      </c>
      <c r="AI89" s="31">
        <f t="shared" si="79"/>
        <v>0</v>
      </c>
      <c r="AJ89" s="38" t="s">
        <v>132</v>
      </c>
    </row>
    <row r="90" spans="1:36">
      <c r="A90" s="29" t="s">
        <v>38</v>
      </c>
      <c r="B90" s="29">
        <v>87</v>
      </c>
      <c r="C90" s="29" t="s">
        <v>206</v>
      </c>
      <c r="D90" s="29" t="s">
        <v>207</v>
      </c>
      <c r="E90" s="29">
        <v>217</v>
      </c>
      <c r="F90" s="29">
        <v>52</v>
      </c>
      <c r="G90" s="29">
        <v>3453</v>
      </c>
      <c r="H90" s="29">
        <v>3453</v>
      </c>
      <c r="I90" s="29">
        <v>3453</v>
      </c>
      <c r="J90" s="31">
        <f t="shared" si="67"/>
        <v>0</v>
      </c>
      <c r="K90" s="31">
        <v>612924.55</v>
      </c>
      <c r="L90" s="31">
        <v>612924.55</v>
      </c>
      <c r="M90" s="31">
        <v>612924.55</v>
      </c>
      <c r="N90" s="31">
        <f t="shared" si="68"/>
        <v>0</v>
      </c>
      <c r="O90" s="31">
        <f t="shared" si="69"/>
        <v>177.504937735303</v>
      </c>
      <c r="P90" s="31">
        <v>177.504937735303</v>
      </c>
      <c r="Q90" s="31">
        <f t="shared" si="70"/>
        <v>177.504937735303</v>
      </c>
      <c r="R90" s="31">
        <f t="shared" si="71"/>
        <v>0</v>
      </c>
      <c r="S90" s="29">
        <v>4785</v>
      </c>
      <c r="T90" s="29">
        <v>4785</v>
      </c>
      <c r="U90" s="29">
        <v>4785</v>
      </c>
      <c r="V90" s="31">
        <f t="shared" si="72"/>
        <v>0</v>
      </c>
      <c r="W90" s="31">
        <v>845078.2</v>
      </c>
      <c r="X90" s="31">
        <v>845078.2</v>
      </c>
      <c r="Y90" s="31">
        <v>845078.2</v>
      </c>
      <c r="Z90" s="31">
        <f t="shared" si="73"/>
        <v>0</v>
      </c>
      <c r="AA90" s="31">
        <f t="shared" si="74"/>
        <v>176.60986415883</v>
      </c>
      <c r="AB90" s="31">
        <v>176.60986415883</v>
      </c>
      <c r="AC90" s="31">
        <f t="shared" si="75"/>
        <v>176.60986415883</v>
      </c>
      <c r="AD90" s="31">
        <f t="shared" si="76"/>
        <v>0</v>
      </c>
      <c r="AE90" s="31">
        <v>0.9</v>
      </c>
      <c r="AF90" s="31">
        <f t="shared" si="77"/>
        <v>0.9</v>
      </c>
      <c r="AG90" s="32">
        <v>4282.93</v>
      </c>
      <c r="AH90" s="31">
        <f t="shared" ref="AH90:AH92" si="80">ROUND((Q90-AC90)*U90,2)</f>
        <v>4282.93</v>
      </c>
      <c r="AI90" s="36">
        <f t="shared" si="79"/>
        <v>0</v>
      </c>
      <c r="AJ90" s="38"/>
    </row>
    <row r="91" spans="1:36">
      <c r="A91" s="29" t="s">
        <v>38</v>
      </c>
      <c r="B91" s="29">
        <v>88</v>
      </c>
      <c r="C91" s="29" t="s">
        <v>208</v>
      </c>
      <c r="D91" s="29" t="s">
        <v>209</v>
      </c>
      <c r="E91" s="29">
        <v>119</v>
      </c>
      <c r="F91" s="29">
        <v>52</v>
      </c>
      <c r="G91" s="29">
        <v>757</v>
      </c>
      <c r="H91" s="29">
        <v>757</v>
      </c>
      <c r="I91" s="29">
        <v>757</v>
      </c>
      <c r="J91" s="31">
        <f t="shared" si="67"/>
        <v>0</v>
      </c>
      <c r="K91" s="31">
        <v>171500.28</v>
      </c>
      <c r="L91" s="31">
        <v>171500.28</v>
      </c>
      <c r="M91" s="31">
        <v>171500.28</v>
      </c>
      <c r="N91" s="31">
        <f t="shared" si="68"/>
        <v>0</v>
      </c>
      <c r="O91" s="31">
        <f t="shared" si="69"/>
        <v>226.552549537649</v>
      </c>
      <c r="P91" s="31">
        <v>226.552549537649</v>
      </c>
      <c r="Q91" s="31">
        <f t="shared" si="70"/>
        <v>226.552549537649</v>
      </c>
      <c r="R91" s="31">
        <f t="shared" si="71"/>
        <v>0</v>
      </c>
      <c r="S91" s="29">
        <v>1413</v>
      </c>
      <c r="T91" s="29">
        <v>1413</v>
      </c>
      <c r="U91" s="29">
        <v>1413</v>
      </c>
      <c r="V91" s="31">
        <f t="shared" si="72"/>
        <v>0</v>
      </c>
      <c r="W91" s="31">
        <v>308198.96</v>
      </c>
      <c r="X91" s="31">
        <v>308198.96</v>
      </c>
      <c r="Y91" s="31">
        <v>308198.96</v>
      </c>
      <c r="Z91" s="31">
        <f t="shared" si="73"/>
        <v>0</v>
      </c>
      <c r="AA91" s="31">
        <f t="shared" si="74"/>
        <v>218.116744515216</v>
      </c>
      <c r="AB91" s="31">
        <v>218.116744515216</v>
      </c>
      <c r="AC91" s="31">
        <f t="shared" si="75"/>
        <v>218.116744515216</v>
      </c>
      <c r="AD91" s="31">
        <f t="shared" si="76"/>
        <v>0</v>
      </c>
      <c r="AE91" s="31">
        <v>8.44</v>
      </c>
      <c r="AF91" s="31">
        <f t="shared" si="77"/>
        <v>8.44</v>
      </c>
      <c r="AG91" s="32">
        <v>11919.79</v>
      </c>
      <c r="AH91" s="31">
        <f t="shared" si="80"/>
        <v>11919.79</v>
      </c>
      <c r="AI91" s="36">
        <f t="shared" si="79"/>
        <v>0</v>
      </c>
      <c r="AJ91" s="38"/>
    </row>
    <row r="92" spans="1:36">
      <c r="A92" s="29" t="s">
        <v>52</v>
      </c>
      <c r="B92" s="29">
        <v>89</v>
      </c>
      <c r="C92" s="29" t="s">
        <v>210</v>
      </c>
      <c r="D92" s="29" t="s">
        <v>211</v>
      </c>
      <c r="E92" s="29">
        <v>182</v>
      </c>
      <c r="F92" s="29">
        <v>52</v>
      </c>
      <c r="G92" s="29">
        <v>931</v>
      </c>
      <c r="H92" s="29">
        <v>931</v>
      </c>
      <c r="I92" s="29">
        <v>931</v>
      </c>
      <c r="J92" s="31">
        <f t="shared" si="67"/>
        <v>0</v>
      </c>
      <c r="K92" s="31">
        <v>273104.4</v>
      </c>
      <c r="L92" s="31">
        <v>273104.4</v>
      </c>
      <c r="M92" s="31">
        <v>273104.4</v>
      </c>
      <c r="N92" s="31">
        <f t="shared" si="68"/>
        <v>0</v>
      </c>
      <c r="O92" s="31">
        <f t="shared" si="69"/>
        <v>293.345220193341</v>
      </c>
      <c r="P92" s="31">
        <v>293.345220193341</v>
      </c>
      <c r="Q92" s="31">
        <f t="shared" si="70"/>
        <v>293.345220193341</v>
      </c>
      <c r="R92" s="31">
        <f t="shared" si="71"/>
        <v>0</v>
      </c>
      <c r="S92" s="29">
        <v>2361</v>
      </c>
      <c r="T92" s="29">
        <v>2361</v>
      </c>
      <c r="U92" s="29">
        <v>2361</v>
      </c>
      <c r="V92" s="31">
        <f t="shared" si="72"/>
        <v>0</v>
      </c>
      <c r="W92" s="31">
        <v>353970.94</v>
      </c>
      <c r="X92" s="31">
        <v>353970.94</v>
      </c>
      <c r="Y92" s="31">
        <v>353970.94</v>
      </c>
      <c r="Z92" s="31">
        <f t="shared" si="73"/>
        <v>0</v>
      </c>
      <c r="AA92" s="31">
        <f t="shared" si="74"/>
        <v>149.924159254553</v>
      </c>
      <c r="AB92" s="31">
        <v>149.924159254553</v>
      </c>
      <c r="AC92" s="31">
        <f t="shared" si="75"/>
        <v>149.924159254553</v>
      </c>
      <c r="AD92" s="31">
        <f t="shared" si="76"/>
        <v>0</v>
      </c>
      <c r="AE92" s="31">
        <v>143.42</v>
      </c>
      <c r="AF92" s="31">
        <f t="shared" si="77"/>
        <v>143.42</v>
      </c>
      <c r="AG92" s="32">
        <v>338617.12</v>
      </c>
      <c r="AH92" s="31">
        <f t="shared" si="80"/>
        <v>338617.12</v>
      </c>
      <c r="AI92" s="36">
        <f t="shared" si="79"/>
        <v>0</v>
      </c>
      <c r="AJ92" s="38"/>
    </row>
    <row r="93" spans="1:36">
      <c r="A93" s="29" t="s">
        <v>38</v>
      </c>
      <c r="B93" s="29">
        <v>90</v>
      </c>
      <c r="C93" s="29" t="s">
        <v>212</v>
      </c>
      <c r="D93" s="29" t="s">
        <v>213</v>
      </c>
      <c r="E93" s="29">
        <v>148</v>
      </c>
      <c r="F93" s="29">
        <v>52</v>
      </c>
      <c r="G93" s="29">
        <v>3401</v>
      </c>
      <c r="H93" s="29">
        <v>3401</v>
      </c>
      <c r="I93" s="29">
        <v>3401</v>
      </c>
      <c r="J93" s="31">
        <f t="shared" si="67"/>
        <v>0</v>
      </c>
      <c r="K93" s="31">
        <v>232049.86</v>
      </c>
      <c r="L93" s="31">
        <v>232049.86</v>
      </c>
      <c r="M93" s="31">
        <v>232049.86</v>
      </c>
      <c r="N93" s="31">
        <f t="shared" si="68"/>
        <v>0</v>
      </c>
      <c r="O93" s="31">
        <f t="shared" si="69"/>
        <v>68.2298912084681</v>
      </c>
      <c r="P93" s="31">
        <v>68.2298912084681</v>
      </c>
      <c r="Q93" s="31">
        <f t="shared" si="70"/>
        <v>68.2298912084681</v>
      </c>
      <c r="R93" s="31">
        <f t="shared" si="71"/>
        <v>0</v>
      </c>
      <c r="S93" s="29">
        <v>3864</v>
      </c>
      <c r="T93" s="29">
        <v>3864</v>
      </c>
      <c r="U93" s="29">
        <v>3864</v>
      </c>
      <c r="V93" s="31">
        <f t="shared" si="72"/>
        <v>0</v>
      </c>
      <c r="W93" s="31">
        <v>361650.6</v>
      </c>
      <c r="X93" s="31">
        <v>361650.6</v>
      </c>
      <c r="Y93" s="31">
        <v>361470.6</v>
      </c>
      <c r="Z93" s="31">
        <f t="shared" si="73"/>
        <v>-180</v>
      </c>
      <c r="AA93" s="31">
        <f t="shared" si="74"/>
        <v>93.5948757763975</v>
      </c>
      <c r="AB93" s="31">
        <v>93.5948757763975</v>
      </c>
      <c r="AC93" s="31">
        <f t="shared" si="75"/>
        <v>93.5482919254658</v>
      </c>
      <c r="AD93" s="31">
        <f t="shared" si="76"/>
        <v>-0.05</v>
      </c>
      <c r="AE93" s="31">
        <v>-25.36</v>
      </c>
      <c r="AF93" s="31">
        <f t="shared" si="77"/>
        <v>-25.32</v>
      </c>
      <c r="AG93" s="32">
        <v>0</v>
      </c>
      <c r="AH93" s="32">
        <v>0</v>
      </c>
      <c r="AI93" s="31">
        <f t="shared" si="79"/>
        <v>0</v>
      </c>
      <c r="AJ93" s="38" t="s">
        <v>132</v>
      </c>
    </row>
    <row r="94" spans="1:36">
      <c r="A94" s="29" t="s">
        <v>38</v>
      </c>
      <c r="B94" s="29">
        <v>91</v>
      </c>
      <c r="C94" s="29" t="s">
        <v>214</v>
      </c>
      <c r="D94" s="29" t="s">
        <v>215</v>
      </c>
      <c r="E94" s="29">
        <v>213</v>
      </c>
      <c r="F94" s="29">
        <v>52</v>
      </c>
      <c r="G94" s="29">
        <v>1377</v>
      </c>
      <c r="H94" s="29">
        <v>1377</v>
      </c>
      <c r="I94" s="29">
        <v>1377</v>
      </c>
      <c r="J94" s="31">
        <f t="shared" si="67"/>
        <v>0</v>
      </c>
      <c r="K94" s="31">
        <v>227295.05</v>
      </c>
      <c r="L94" s="31">
        <v>227295.05</v>
      </c>
      <c r="M94" s="31">
        <v>227295.05</v>
      </c>
      <c r="N94" s="31">
        <f t="shared" si="68"/>
        <v>0</v>
      </c>
      <c r="O94" s="31">
        <f t="shared" si="69"/>
        <v>165.065395787945</v>
      </c>
      <c r="P94" s="31">
        <v>165.065395787945</v>
      </c>
      <c r="Q94" s="31">
        <f t="shared" si="70"/>
        <v>165.065395787945</v>
      </c>
      <c r="R94" s="31">
        <f t="shared" si="71"/>
        <v>0</v>
      </c>
      <c r="S94" s="29">
        <v>2638</v>
      </c>
      <c r="T94" s="29">
        <v>2638</v>
      </c>
      <c r="U94" s="29">
        <v>2638</v>
      </c>
      <c r="V94" s="31">
        <f t="shared" si="72"/>
        <v>0</v>
      </c>
      <c r="W94" s="31">
        <v>204245.24</v>
      </c>
      <c r="X94" s="31">
        <v>204245.24</v>
      </c>
      <c r="Y94" s="31">
        <v>204245.24</v>
      </c>
      <c r="Z94" s="31">
        <f t="shared" si="73"/>
        <v>0</v>
      </c>
      <c r="AA94" s="31">
        <f t="shared" si="74"/>
        <v>77.4242759666414</v>
      </c>
      <c r="AB94" s="31">
        <v>77.4242759666414</v>
      </c>
      <c r="AC94" s="31">
        <f t="shared" si="75"/>
        <v>77.4242759666414</v>
      </c>
      <c r="AD94" s="31">
        <f t="shared" si="76"/>
        <v>0</v>
      </c>
      <c r="AE94" s="31">
        <v>87.64</v>
      </c>
      <c r="AF94" s="31">
        <f t="shared" si="77"/>
        <v>87.64</v>
      </c>
      <c r="AG94" s="32">
        <v>231197.27</v>
      </c>
      <c r="AH94" s="31">
        <f t="shared" ref="AH94:AH97" si="81">ROUND((Q94-AC94)*U94,2)</f>
        <v>231197.27</v>
      </c>
      <c r="AI94" s="36">
        <f t="shared" si="79"/>
        <v>0</v>
      </c>
      <c r="AJ94" s="38"/>
    </row>
    <row r="95" spans="1:36">
      <c r="A95" s="29" t="s">
        <v>38</v>
      </c>
      <c r="B95" s="29">
        <v>92</v>
      </c>
      <c r="C95" s="29" t="s">
        <v>216</v>
      </c>
      <c r="D95" s="29" t="s">
        <v>217</v>
      </c>
      <c r="E95" s="29">
        <v>145</v>
      </c>
      <c r="F95" s="29">
        <v>52</v>
      </c>
      <c r="G95" s="29">
        <v>4391</v>
      </c>
      <c r="H95" s="29">
        <v>4391</v>
      </c>
      <c r="I95" s="29">
        <v>4391</v>
      </c>
      <c r="J95" s="31">
        <f t="shared" si="67"/>
        <v>0</v>
      </c>
      <c r="K95" s="31">
        <v>552373.71</v>
      </c>
      <c r="L95" s="31">
        <v>552373.71</v>
      </c>
      <c r="M95" s="31">
        <v>552373.71</v>
      </c>
      <c r="N95" s="31">
        <f t="shared" si="68"/>
        <v>0</v>
      </c>
      <c r="O95" s="31">
        <f t="shared" si="69"/>
        <v>125.796791163744</v>
      </c>
      <c r="P95" s="31">
        <v>125.796791163744</v>
      </c>
      <c r="Q95" s="31">
        <f t="shared" si="70"/>
        <v>125.796791163744</v>
      </c>
      <c r="R95" s="31">
        <f t="shared" si="71"/>
        <v>0</v>
      </c>
      <c r="S95" s="29">
        <v>7715</v>
      </c>
      <c r="T95" s="29">
        <v>7715</v>
      </c>
      <c r="U95" s="29">
        <v>7715</v>
      </c>
      <c r="V95" s="31">
        <f t="shared" si="72"/>
        <v>0</v>
      </c>
      <c r="W95" s="31">
        <v>920460.87</v>
      </c>
      <c r="X95" s="31">
        <v>920460.87</v>
      </c>
      <c r="Y95" s="31">
        <v>920460.87</v>
      </c>
      <c r="Z95" s="31">
        <f t="shared" si="73"/>
        <v>0</v>
      </c>
      <c r="AA95" s="31">
        <f t="shared" si="74"/>
        <v>119.30795463383</v>
      </c>
      <c r="AB95" s="31">
        <v>119.30795463383</v>
      </c>
      <c r="AC95" s="31">
        <f t="shared" si="75"/>
        <v>119.30795463383</v>
      </c>
      <c r="AD95" s="31">
        <f t="shared" si="76"/>
        <v>0</v>
      </c>
      <c r="AE95" s="31">
        <v>6.49</v>
      </c>
      <c r="AF95" s="31">
        <f t="shared" si="77"/>
        <v>6.49</v>
      </c>
      <c r="AG95" s="32">
        <v>50061.37</v>
      </c>
      <c r="AH95" s="31">
        <f t="shared" si="81"/>
        <v>50061.37</v>
      </c>
      <c r="AI95" s="36">
        <f t="shared" si="79"/>
        <v>0</v>
      </c>
      <c r="AJ95" s="38"/>
    </row>
    <row r="96" spans="1:36">
      <c r="A96" s="29" t="s">
        <v>55</v>
      </c>
      <c r="B96" s="29">
        <v>93</v>
      </c>
      <c r="C96" s="29" t="s">
        <v>218</v>
      </c>
      <c r="D96" s="29" t="s">
        <v>219</v>
      </c>
      <c r="E96" s="29">
        <v>207</v>
      </c>
      <c r="F96" s="29">
        <v>52</v>
      </c>
      <c r="G96" s="29">
        <v>2015</v>
      </c>
      <c r="H96" s="29">
        <v>2015</v>
      </c>
      <c r="I96" s="29">
        <v>2015</v>
      </c>
      <c r="J96" s="31">
        <f t="shared" si="67"/>
        <v>0</v>
      </c>
      <c r="K96" s="31">
        <v>621064.92</v>
      </c>
      <c r="L96" s="31">
        <v>621064.92</v>
      </c>
      <c r="M96" s="31">
        <v>621064.92</v>
      </c>
      <c r="N96" s="31">
        <f t="shared" si="68"/>
        <v>0</v>
      </c>
      <c r="O96" s="31">
        <f t="shared" si="69"/>
        <v>308.220803970223</v>
      </c>
      <c r="P96" s="31">
        <v>308.22</v>
      </c>
      <c r="Q96" s="31">
        <f t="shared" si="70"/>
        <v>308.220803970223</v>
      </c>
      <c r="R96" s="31">
        <f t="shared" si="71"/>
        <v>0</v>
      </c>
      <c r="S96" s="29">
        <v>4440</v>
      </c>
      <c r="T96" s="29">
        <v>4440</v>
      </c>
      <c r="U96" s="29">
        <v>4440</v>
      </c>
      <c r="V96" s="31">
        <f t="shared" si="72"/>
        <v>0</v>
      </c>
      <c r="W96" s="31">
        <v>730817.03</v>
      </c>
      <c r="X96" s="31">
        <v>730817.03</v>
      </c>
      <c r="Y96" s="31">
        <v>730817.03</v>
      </c>
      <c r="Z96" s="31">
        <f t="shared" si="73"/>
        <v>0</v>
      </c>
      <c r="AA96" s="31">
        <f t="shared" si="74"/>
        <v>164.59843018018</v>
      </c>
      <c r="AB96" s="31">
        <v>164.6</v>
      </c>
      <c r="AC96" s="31">
        <f t="shared" si="75"/>
        <v>164.59843018018</v>
      </c>
      <c r="AD96" s="31">
        <f t="shared" si="76"/>
        <v>0</v>
      </c>
      <c r="AE96" s="31">
        <v>143.62</v>
      </c>
      <c r="AF96" s="31">
        <f t="shared" si="77"/>
        <v>143.62</v>
      </c>
      <c r="AG96" s="31">
        <v>637683.34</v>
      </c>
      <c r="AH96" s="31">
        <f t="shared" si="81"/>
        <v>637683.34</v>
      </c>
      <c r="AI96" s="36">
        <f t="shared" si="79"/>
        <v>0</v>
      </c>
      <c r="AJ96" s="37"/>
    </row>
    <row r="97" spans="1:36">
      <c r="A97" s="29" t="s">
        <v>55</v>
      </c>
      <c r="B97" s="29">
        <v>94</v>
      </c>
      <c r="C97" s="29" t="s">
        <v>220</v>
      </c>
      <c r="D97" s="29" t="s">
        <v>221</v>
      </c>
      <c r="E97" s="29">
        <v>148</v>
      </c>
      <c r="F97" s="29">
        <v>52</v>
      </c>
      <c r="G97" s="29">
        <v>1858</v>
      </c>
      <c r="H97" s="29">
        <v>1858</v>
      </c>
      <c r="I97" s="29">
        <v>1858</v>
      </c>
      <c r="J97" s="31">
        <f t="shared" si="67"/>
        <v>0</v>
      </c>
      <c r="K97" s="31">
        <v>266798.31</v>
      </c>
      <c r="L97" s="31">
        <v>266798.31</v>
      </c>
      <c r="M97" s="31">
        <v>266798.31</v>
      </c>
      <c r="N97" s="31">
        <f t="shared" si="68"/>
        <v>0</v>
      </c>
      <c r="O97" s="31">
        <f t="shared" si="69"/>
        <v>143.594354144241</v>
      </c>
      <c r="P97" s="31">
        <v>143.594354144241</v>
      </c>
      <c r="Q97" s="31">
        <f t="shared" si="70"/>
        <v>143.594354144241</v>
      </c>
      <c r="R97" s="31">
        <f t="shared" si="71"/>
        <v>0</v>
      </c>
      <c r="S97" s="29">
        <v>3758</v>
      </c>
      <c r="T97" s="29">
        <v>3758</v>
      </c>
      <c r="U97" s="29">
        <v>3758</v>
      </c>
      <c r="V97" s="31">
        <f t="shared" si="72"/>
        <v>0</v>
      </c>
      <c r="W97" s="31">
        <v>376267.05</v>
      </c>
      <c r="X97" s="31">
        <v>376267.05</v>
      </c>
      <c r="Y97" s="31">
        <v>376267.05</v>
      </c>
      <c r="Z97" s="31">
        <f t="shared" si="73"/>
        <v>0</v>
      </c>
      <c r="AA97" s="31">
        <f t="shared" si="74"/>
        <v>100.12428153273</v>
      </c>
      <c r="AB97" s="31">
        <v>100.12428153273</v>
      </c>
      <c r="AC97" s="31">
        <f t="shared" si="75"/>
        <v>100.12428153273</v>
      </c>
      <c r="AD97" s="31">
        <f t="shared" si="76"/>
        <v>0</v>
      </c>
      <c r="AE97" s="31">
        <v>43.47</v>
      </c>
      <c r="AF97" s="31">
        <f t="shared" si="77"/>
        <v>43.47</v>
      </c>
      <c r="AG97" s="31">
        <v>163360.53</v>
      </c>
      <c r="AH97" s="31">
        <f t="shared" si="81"/>
        <v>163360.53</v>
      </c>
      <c r="AI97" s="36">
        <f t="shared" si="79"/>
        <v>0</v>
      </c>
      <c r="AJ97" s="37"/>
    </row>
    <row r="98" spans="1:36">
      <c r="A98" s="29" t="s">
        <v>25</v>
      </c>
      <c r="B98" s="29">
        <v>95</v>
      </c>
      <c r="C98" s="29" t="s">
        <v>222</v>
      </c>
      <c r="D98" s="29" t="s">
        <v>223</v>
      </c>
      <c r="E98" s="29">
        <v>199</v>
      </c>
      <c r="F98" s="29">
        <v>52</v>
      </c>
      <c r="G98" s="29"/>
      <c r="H98" s="29"/>
      <c r="I98" s="29"/>
      <c r="J98" s="29"/>
      <c r="K98" s="31"/>
      <c r="L98" s="31"/>
      <c r="M98" s="31"/>
      <c r="N98" s="31"/>
      <c r="O98" s="31"/>
      <c r="P98" s="31"/>
      <c r="Q98" s="31"/>
      <c r="R98" s="31"/>
      <c r="S98" s="29"/>
      <c r="T98" s="29"/>
      <c r="U98" s="29"/>
      <c r="V98" s="29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8" t="s">
        <v>41</v>
      </c>
    </row>
    <row r="99" spans="1:36">
      <c r="A99" s="29" t="s">
        <v>55</v>
      </c>
      <c r="B99" s="29">
        <v>96</v>
      </c>
      <c r="C99" s="29" t="s">
        <v>224</v>
      </c>
      <c r="D99" s="29" t="s">
        <v>225</v>
      </c>
      <c r="E99" s="29">
        <v>140</v>
      </c>
      <c r="F99" s="29">
        <v>52</v>
      </c>
      <c r="G99" s="29">
        <v>1010</v>
      </c>
      <c r="H99" s="29">
        <v>1010</v>
      </c>
      <c r="I99" s="29">
        <v>1010</v>
      </c>
      <c r="J99" s="31">
        <f t="shared" ref="J99:J106" si="82">ROUND(I99-H99,2)</f>
        <v>0</v>
      </c>
      <c r="K99" s="31">
        <v>264124</v>
      </c>
      <c r="L99" s="31">
        <v>264124</v>
      </c>
      <c r="M99" s="31">
        <v>264124</v>
      </c>
      <c r="N99" s="31">
        <f t="shared" ref="N99:N106" si="83">ROUND(M99-L99,2)</f>
        <v>0</v>
      </c>
      <c r="O99" s="31">
        <f t="shared" ref="O99:O106" si="84">K99/G99</f>
        <v>261.508910891089</v>
      </c>
      <c r="P99" s="31">
        <v>261.508910891089</v>
      </c>
      <c r="Q99" s="31">
        <f t="shared" ref="Q99:Q106" si="85">M99/I99</f>
        <v>261.508910891089</v>
      </c>
      <c r="R99" s="31">
        <f t="shared" ref="R99:R106" si="86">ROUND(Q99-P99,2)</f>
        <v>0</v>
      </c>
      <c r="S99" s="29">
        <v>2497</v>
      </c>
      <c r="T99" s="29">
        <v>2497</v>
      </c>
      <c r="U99" s="29">
        <v>2497</v>
      </c>
      <c r="V99" s="31">
        <f t="shared" ref="V99:V106" si="87">U99-T99</f>
        <v>0</v>
      </c>
      <c r="W99" s="31">
        <v>622989.68</v>
      </c>
      <c r="X99" s="31">
        <v>622989.68</v>
      </c>
      <c r="Y99" s="31">
        <v>622989.68</v>
      </c>
      <c r="Z99" s="31">
        <f t="shared" ref="Z99:Z106" si="88">ROUND(Y99-X99,2)</f>
        <v>0</v>
      </c>
      <c r="AA99" s="31">
        <f t="shared" ref="AA99:AA106" si="89">W99/S99</f>
        <v>249.495266319584</v>
      </c>
      <c r="AB99" s="31">
        <v>249.495266319583</v>
      </c>
      <c r="AC99" s="31">
        <f t="shared" ref="AC99:AC106" si="90">Y99/U99</f>
        <v>249.495266319584</v>
      </c>
      <c r="AD99" s="31">
        <f t="shared" ref="AD99:AD106" si="91">ROUND(AC99-AB99,2)</f>
        <v>0</v>
      </c>
      <c r="AE99" s="31">
        <v>12.01</v>
      </c>
      <c r="AF99" s="31">
        <f t="shared" ref="AF99:AF106" si="92">ROUND(Q99-AC99,2)</f>
        <v>12.01</v>
      </c>
      <c r="AG99" s="31">
        <v>29998.07</v>
      </c>
      <c r="AH99" s="31">
        <f t="shared" ref="AH99:AH101" si="93">ROUND((Q99-AC99)*U99,2)</f>
        <v>29998.07</v>
      </c>
      <c r="AI99" s="36">
        <f t="shared" ref="AI99:AI122" si="94">ROUND(AH99-AG99,2)</f>
        <v>0</v>
      </c>
      <c r="AJ99" s="37"/>
    </row>
    <row r="100" spans="1:36">
      <c r="A100" s="29" t="s">
        <v>55</v>
      </c>
      <c r="B100" s="29">
        <v>97</v>
      </c>
      <c r="C100" s="29" t="s">
        <v>226</v>
      </c>
      <c r="D100" s="29" t="s">
        <v>227</v>
      </c>
      <c r="E100" s="29">
        <v>126</v>
      </c>
      <c r="F100" s="29">
        <v>52</v>
      </c>
      <c r="G100" s="29">
        <v>2043</v>
      </c>
      <c r="H100" s="29">
        <v>2043</v>
      </c>
      <c r="I100" s="29">
        <v>2043</v>
      </c>
      <c r="J100" s="31">
        <f t="shared" si="82"/>
        <v>0</v>
      </c>
      <c r="K100" s="31">
        <v>446667</v>
      </c>
      <c r="L100" s="31">
        <v>446667</v>
      </c>
      <c r="M100" s="31">
        <v>446667</v>
      </c>
      <c r="N100" s="31">
        <f t="shared" si="83"/>
        <v>0</v>
      </c>
      <c r="O100" s="31">
        <f t="shared" si="84"/>
        <v>218.632892804699</v>
      </c>
      <c r="P100" s="31">
        <v>218.63</v>
      </c>
      <c r="Q100" s="31">
        <f t="shared" si="85"/>
        <v>218.632892804699</v>
      </c>
      <c r="R100" s="31">
        <f t="shared" si="86"/>
        <v>0</v>
      </c>
      <c r="S100" s="29">
        <v>2441</v>
      </c>
      <c r="T100" s="29">
        <v>2441</v>
      </c>
      <c r="U100" s="29">
        <v>2441</v>
      </c>
      <c r="V100" s="31">
        <f t="shared" si="87"/>
        <v>0</v>
      </c>
      <c r="W100" s="31">
        <v>391775</v>
      </c>
      <c r="X100" s="31">
        <v>391775</v>
      </c>
      <c r="Y100" s="31">
        <v>391775</v>
      </c>
      <c r="Z100" s="31">
        <f t="shared" si="88"/>
        <v>0</v>
      </c>
      <c r="AA100" s="31">
        <f t="shared" si="89"/>
        <v>160.497746825072</v>
      </c>
      <c r="AB100" s="31">
        <v>160.5</v>
      </c>
      <c r="AC100" s="31">
        <f t="shared" si="90"/>
        <v>160.497746825072</v>
      </c>
      <c r="AD100" s="31">
        <f t="shared" si="91"/>
        <v>0</v>
      </c>
      <c r="AE100" s="31">
        <v>58.13</v>
      </c>
      <c r="AF100" s="31">
        <f t="shared" si="92"/>
        <v>58.14</v>
      </c>
      <c r="AG100" s="31">
        <v>141907.89</v>
      </c>
      <c r="AH100" s="31">
        <f t="shared" si="93"/>
        <v>141907.89</v>
      </c>
      <c r="AI100" s="36">
        <f t="shared" si="94"/>
        <v>0</v>
      </c>
      <c r="AJ100" s="37"/>
    </row>
    <row r="101" spans="1:36">
      <c r="A101" s="29" t="s">
        <v>38</v>
      </c>
      <c r="B101" s="29">
        <v>98</v>
      </c>
      <c r="C101" s="29" t="s">
        <v>228</v>
      </c>
      <c r="D101" s="29" t="s">
        <v>228</v>
      </c>
      <c r="E101" s="29">
        <v>177</v>
      </c>
      <c r="F101" s="29">
        <v>52</v>
      </c>
      <c r="G101" s="29">
        <v>1899</v>
      </c>
      <c r="H101" s="29">
        <v>1899</v>
      </c>
      <c r="I101" s="29">
        <v>1899</v>
      </c>
      <c r="J101" s="31">
        <f t="shared" si="82"/>
        <v>0</v>
      </c>
      <c r="K101" s="31">
        <v>360084.5864</v>
      </c>
      <c r="L101" s="31">
        <v>360084.5864</v>
      </c>
      <c r="M101" s="31">
        <v>360084.5864</v>
      </c>
      <c r="N101" s="31">
        <f t="shared" si="83"/>
        <v>0</v>
      </c>
      <c r="O101" s="31">
        <f t="shared" si="84"/>
        <v>189.618002317009</v>
      </c>
      <c r="P101" s="31">
        <v>189.618002317009</v>
      </c>
      <c r="Q101" s="31">
        <f t="shared" si="85"/>
        <v>189.618002317009</v>
      </c>
      <c r="R101" s="31">
        <f t="shared" si="86"/>
        <v>0</v>
      </c>
      <c r="S101" s="29">
        <v>4513</v>
      </c>
      <c r="T101" s="29">
        <v>4513</v>
      </c>
      <c r="U101" s="29">
        <v>4513</v>
      </c>
      <c r="V101" s="31">
        <f t="shared" si="87"/>
        <v>0</v>
      </c>
      <c r="W101" s="31">
        <v>718220.843</v>
      </c>
      <c r="X101" s="31">
        <v>718220.843</v>
      </c>
      <c r="Y101" s="31">
        <v>718220.843</v>
      </c>
      <c r="Z101" s="31">
        <f t="shared" si="88"/>
        <v>0</v>
      </c>
      <c r="AA101" s="31">
        <f t="shared" si="89"/>
        <v>159.144879902504</v>
      </c>
      <c r="AB101" s="31">
        <v>159.144879902504</v>
      </c>
      <c r="AC101" s="31">
        <f t="shared" si="90"/>
        <v>159.144879902504</v>
      </c>
      <c r="AD101" s="31">
        <f t="shared" si="91"/>
        <v>0</v>
      </c>
      <c r="AE101" s="31">
        <v>30.47</v>
      </c>
      <c r="AF101" s="31">
        <f t="shared" si="92"/>
        <v>30.47</v>
      </c>
      <c r="AG101" s="32">
        <v>137525.2</v>
      </c>
      <c r="AH101" s="31">
        <f t="shared" si="93"/>
        <v>137525.2</v>
      </c>
      <c r="AI101" s="36">
        <f t="shared" si="94"/>
        <v>0</v>
      </c>
      <c r="AJ101" s="38"/>
    </row>
    <row r="102" spans="1:36">
      <c r="A102" s="29" t="s">
        <v>38</v>
      </c>
      <c r="B102" s="29">
        <v>99</v>
      </c>
      <c r="C102" s="29" t="s">
        <v>229</v>
      </c>
      <c r="D102" s="29" t="s">
        <v>229</v>
      </c>
      <c r="E102" s="29">
        <v>128</v>
      </c>
      <c r="F102" s="29">
        <v>52</v>
      </c>
      <c r="G102" s="29">
        <v>1750</v>
      </c>
      <c r="H102" s="29">
        <v>1750</v>
      </c>
      <c r="I102" s="29">
        <v>1750</v>
      </c>
      <c r="J102" s="31">
        <f t="shared" si="82"/>
        <v>0</v>
      </c>
      <c r="K102" s="31">
        <v>177546.6</v>
      </c>
      <c r="L102" s="31">
        <v>177546.6</v>
      </c>
      <c r="M102" s="31">
        <v>177546.6</v>
      </c>
      <c r="N102" s="31">
        <f t="shared" si="83"/>
        <v>0</v>
      </c>
      <c r="O102" s="31">
        <f t="shared" si="84"/>
        <v>101.4552</v>
      </c>
      <c r="P102" s="31">
        <v>101.4552</v>
      </c>
      <c r="Q102" s="31">
        <f t="shared" si="85"/>
        <v>101.4552</v>
      </c>
      <c r="R102" s="31">
        <f t="shared" si="86"/>
        <v>0</v>
      </c>
      <c r="S102" s="29">
        <v>3058</v>
      </c>
      <c r="T102" s="29">
        <v>3058</v>
      </c>
      <c r="U102" s="29">
        <v>3058</v>
      </c>
      <c r="V102" s="31">
        <f t="shared" si="87"/>
        <v>0</v>
      </c>
      <c r="W102" s="31">
        <v>329828.2</v>
      </c>
      <c r="X102" s="31">
        <v>329828.2</v>
      </c>
      <c r="Y102" s="31">
        <v>329828.2</v>
      </c>
      <c r="Z102" s="31">
        <f t="shared" si="88"/>
        <v>0</v>
      </c>
      <c r="AA102" s="31">
        <f t="shared" si="89"/>
        <v>107.857488554611</v>
      </c>
      <c r="AB102" s="31">
        <v>107.857488554611</v>
      </c>
      <c r="AC102" s="31">
        <f t="shared" si="90"/>
        <v>107.857488554611</v>
      </c>
      <c r="AD102" s="31">
        <f t="shared" si="91"/>
        <v>0</v>
      </c>
      <c r="AE102" s="31">
        <v>-6.4</v>
      </c>
      <c r="AF102" s="31">
        <f t="shared" si="92"/>
        <v>-6.4</v>
      </c>
      <c r="AG102" s="32">
        <v>0</v>
      </c>
      <c r="AH102" s="32">
        <v>0</v>
      </c>
      <c r="AI102" s="31">
        <f t="shared" si="94"/>
        <v>0</v>
      </c>
      <c r="AJ102" s="38" t="s">
        <v>73</v>
      </c>
    </row>
    <row r="103" spans="1:36">
      <c r="A103" s="29" t="s">
        <v>28</v>
      </c>
      <c r="B103" s="29">
        <v>100</v>
      </c>
      <c r="C103" s="29" t="s">
        <v>230</v>
      </c>
      <c r="D103" s="29" t="s">
        <v>231</v>
      </c>
      <c r="E103" s="29">
        <v>204</v>
      </c>
      <c r="F103" s="29">
        <v>52</v>
      </c>
      <c r="G103" s="29">
        <v>2184</v>
      </c>
      <c r="H103" s="29">
        <v>2184</v>
      </c>
      <c r="I103" s="29">
        <v>2184</v>
      </c>
      <c r="J103" s="31">
        <f t="shared" si="82"/>
        <v>0</v>
      </c>
      <c r="K103" s="31">
        <v>587699.13</v>
      </c>
      <c r="L103" s="31">
        <v>587699.13</v>
      </c>
      <c r="M103" s="31">
        <v>587699.13</v>
      </c>
      <c r="N103" s="31">
        <f t="shared" si="83"/>
        <v>0</v>
      </c>
      <c r="O103" s="31">
        <f t="shared" si="84"/>
        <v>269.093008241758</v>
      </c>
      <c r="P103" s="31">
        <v>269.093008241758</v>
      </c>
      <c r="Q103" s="31">
        <f t="shared" si="85"/>
        <v>269.093008241758</v>
      </c>
      <c r="R103" s="31">
        <f t="shared" si="86"/>
        <v>0</v>
      </c>
      <c r="S103" s="29">
        <v>3746</v>
      </c>
      <c r="T103" s="29">
        <v>3746</v>
      </c>
      <c r="U103" s="29">
        <v>3746</v>
      </c>
      <c r="V103" s="31">
        <f t="shared" si="87"/>
        <v>0</v>
      </c>
      <c r="W103" s="31">
        <v>974602.33</v>
      </c>
      <c r="X103" s="31">
        <v>974602.33</v>
      </c>
      <c r="Y103" s="31">
        <v>974602.33</v>
      </c>
      <c r="Z103" s="31">
        <f t="shared" si="88"/>
        <v>0</v>
      </c>
      <c r="AA103" s="31">
        <f t="shared" si="89"/>
        <v>260.171470902296</v>
      </c>
      <c r="AB103" s="31">
        <v>260.171470902296</v>
      </c>
      <c r="AC103" s="31">
        <f t="shared" si="90"/>
        <v>260.171470902296</v>
      </c>
      <c r="AD103" s="31">
        <f t="shared" si="91"/>
        <v>0</v>
      </c>
      <c r="AE103" s="31">
        <v>8.92</v>
      </c>
      <c r="AF103" s="31">
        <f t="shared" si="92"/>
        <v>8.92</v>
      </c>
      <c r="AG103" s="31">
        <v>33420.08</v>
      </c>
      <c r="AH103" s="31">
        <f t="shared" ref="AH103:AH106" si="95">ROUND((Q103-AC103)*U103,2)</f>
        <v>33420.08</v>
      </c>
      <c r="AI103" s="36">
        <f t="shared" si="94"/>
        <v>0</v>
      </c>
      <c r="AJ103" s="37"/>
    </row>
    <row r="104" spans="1:36">
      <c r="A104" s="29" t="s">
        <v>52</v>
      </c>
      <c r="B104" s="29">
        <v>101</v>
      </c>
      <c r="C104" s="29" t="s">
        <v>232</v>
      </c>
      <c r="D104" s="29" t="s">
        <v>233</v>
      </c>
      <c r="E104" s="29">
        <v>218</v>
      </c>
      <c r="F104" s="29">
        <v>52</v>
      </c>
      <c r="G104" s="29">
        <v>2970.5</v>
      </c>
      <c r="H104" s="29">
        <v>2970.5</v>
      </c>
      <c r="I104" s="29">
        <v>2970.5</v>
      </c>
      <c r="J104" s="31">
        <f t="shared" si="82"/>
        <v>0</v>
      </c>
      <c r="K104" s="31">
        <v>884001.94</v>
      </c>
      <c r="L104" s="31">
        <v>884001.94</v>
      </c>
      <c r="M104" s="31">
        <v>884001.94</v>
      </c>
      <c r="N104" s="31">
        <f t="shared" si="83"/>
        <v>0</v>
      </c>
      <c r="O104" s="31">
        <f t="shared" si="84"/>
        <v>297.593650900522</v>
      </c>
      <c r="P104" s="31">
        <v>297.593650900522</v>
      </c>
      <c r="Q104" s="31">
        <f t="shared" si="85"/>
        <v>297.593650900522</v>
      </c>
      <c r="R104" s="31">
        <f t="shared" si="86"/>
        <v>0</v>
      </c>
      <c r="S104" s="29">
        <v>7216.5</v>
      </c>
      <c r="T104" s="29">
        <v>7216.5</v>
      </c>
      <c r="U104" s="29">
        <v>7216.5</v>
      </c>
      <c r="V104" s="31">
        <f t="shared" si="87"/>
        <v>0</v>
      </c>
      <c r="W104" s="31">
        <v>1639499.84</v>
      </c>
      <c r="X104" s="31">
        <v>1639499.84</v>
      </c>
      <c r="Y104" s="31">
        <v>1639499.84</v>
      </c>
      <c r="Z104" s="31">
        <f t="shared" si="88"/>
        <v>0</v>
      </c>
      <c r="AA104" s="31">
        <f t="shared" si="89"/>
        <v>227.18767269452</v>
      </c>
      <c r="AB104" s="31">
        <v>227.18767269452</v>
      </c>
      <c r="AC104" s="31">
        <f t="shared" si="90"/>
        <v>227.18767269452</v>
      </c>
      <c r="AD104" s="31">
        <f t="shared" si="91"/>
        <v>0</v>
      </c>
      <c r="AE104" s="31">
        <v>70.41</v>
      </c>
      <c r="AF104" s="31">
        <f t="shared" si="92"/>
        <v>70.41</v>
      </c>
      <c r="AG104" s="32">
        <v>508084.74</v>
      </c>
      <c r="AH104" s="31">
        <f t="shared" si="95"/>
        <v>508084.74</v>
      </c>
      <c r="AI104" s="36">
        <f t="shared" si="94"/>
        <v>0</v>
      </c>
      <c r="AJ104" s="38"/>
    </row>
    <row r="105" spans="1:36">
      <c r="A105" s="29" t="s">
        <v>25</v>
      </c>
      <c r="B105" s="29">
        <v>102</v>
      </c>
      <c r="C105" s="29" t="s">
        <v>234</v>
      </c>
      <c r="D105" s="29" t="s">
        <v>235</v>
      </c>
      <c r="E105" s="29">
        <v>130</v>
      </c>
      <c r="F105" s="29">
        <v>52</v>
      </c>
      <c r="G105" s="29">
        <v>1257</v>
      </c>
      <c r="H105" s="29">
        <v>1257</v>
      </c>
      <c r="I105" s="29">
        <v>1257</v>
      </c>
      <c r="J105" s="31">
        <f t="shared" si="82"/>
        <v>0</v>
      </c>
      <c r="K105" s="31">
        <v>182441</v>
      </c>
      <c r="L105" s="31">
        <v>182441</v>
      </c>
      <c r="M105" s="31">
        <v>182441</v>
      </c>
      <c r="N105" s="31">
        <f t="shared" si="83"/>
        <v>0</v>
      </c>
      <c r="O105" s="31">
        <f t="shared" si="84"/>
        <v>145.140015910899</v>
      </c>
      <c r="P105" s="31">
        <v>145.140015910899</v>
      </c>
      <c r="Q105" s="31">
        <f t="shared" si="85"/>
        <v>145.140015910899</v>
      </c>
      <c r="R105" s="31">
        <f t="shared" si="86"/>
        <v>0</v>
      </c>
      <c r="S105" s="29">
        <v>2008</v>
      </c>
      <c r="T105" s="29">
        <v>2008</v>
      </c>
      <c r="U105" s="29">
        <v>2008</v>
      </c>
      <c r="V105" s="31">
        <f t="shared" si="87"/>
        <v>0</v>
      </c>
      <c r="W105" s="31">
        <v>250943</v>
      </c>
      <c r="X105" s="31">
        <v>250943</v>
      </c>
      <c r="Y105" s="31">
        <v>250943</v>
      </c>
      <c r="Z105" s="31">
        <f t="shared" si="88"/>
        <v>0</v>
      </c>
      <c r="AA105" s="31">
        <f t="shared" si="89"/>
        <v>124.971613545817</v>
      </c>
      <c r="AB105" s="31">
        <v>124.971613545817</v>
      </c>
      <c r="AC105" s="31">
        <f t="shared" si="90"/>
        <v>124.971613545817</v>
      </c>
      <c r="AD105" s="31">
        <f t="shared" si="91"/>
        <v>0</v>
      </c>
      <c r="AE105" s="31">
        <v>20.17</v>
      </c>
      <c r="AF105" s="31">
        <f t="shared" si="92"/>
        <v>20.17</v>
      </c>
      <c r="AG105" s="31">
        <v>40498.15</v>
      </c>
      <c r="AH105" s="31">
        <f t="shared" si="95"/>
        <v>40498.15</v>
      </c>
      <c r="AI105" s="36">
        <f t="shared" si="94"/>
        <v>0</v>
      </c>
      <c r="AJ105" s="38"/>
    </row>
    <row r="106" spans="1:36">
      <c r="A106" s="29" t="s">
        <v>55</v>
      </c>
      <c r="B106" s="29">
        <v>103</v>
      </c>
      <c r="C106" s="29" t="s">
        <v>236</v>
      </c>
      <c r="D106" s="29" t="s">
        <v>237</v>
      </c>
      <c r="E106" s="29">
        <v>245</v>
      </c>
      <c r="F106" s="29">
        <v>52</v>
      </c>
      <c r="G106" s="29">
        <v>2453</v>
      </c>
      <c r="H106" s="29">
        <v>2453</v>
      </c>
      <c r="I106" s="29">
        <v>2453</v>
      </c>
      <c r="J106" s="31">
        <f t="shared" si="82"/>
        <v>0</v>
      </c>
      <c r="K106" s="31">
        <v>1072777.12</v>
      </c>
      <c r="L106" s="31">
        <v>1072777.12</v>
      </c>
      <c r="M106" s="31">
        <v>1072777.12</v>
      </c>
      <c r="N106" s="31">
        <f t="shared" si="83"/>
        <v>0</v>
      </c>
      <c r="O106" s="31">
        <f t="shared" si="84"/>
        <v>437.332702812882</v>
      </c>
      <c r="P106" s="31">
        <v>437.33</v>
      </c>
      <c r="Q106" s="31">
        <f t="shared" si="85"/>
        <v>437.332702812882</v>
      </c>
      <c r="R106" s="31">
        <f t="shared" si="86"/>
        <v>0</v>
      </c>
      <c r="S106" s="29">
        <v>4362</v>
      </c>
      <c r="T106" s="29">
        <v>4362</v>
      </c>
      <c r="U106" s="29">
        <v>4362</v>
      </c>
      <c r="V106" s="31">
        <f t="shared" si="87"/>
        <v>0</v>
      </c>
      <c r="W106" s="31">
        <v>1752891.72</v>
      </c>
      <c r="X106" s="31">
        <v>1752891.72</v>
      </c>
      <c r="Y106" s="31">
        <v>1752891.72</v>
      </c>
      <c r="Z106" s="31">
        <f t="shared" si="88"/>
        <v>0</v>
      </c>
      <c r="AA106" s="31">
        <f t="shared" si="89"/>
        <v>401.855048143054</v>
      </c>
      <c r="AB106" s="31">
        <v>401.86</v>
      </c>
      <c r="AC106" s="31">
        <f t="shared" si="90"/>
        <v>401.855048143054</v>
      </c>
      <c r="AD106" s="31">
        <f t="shared" si="91"/>
        <v>0</v>
      </c>
      <c r="AE106" s="31">
        <v>35.47</v>
      </c>
      <c r="AF106" s="31">
        <f t="shared" si="92"/>
        <v>35.48</v>
      </c>
      <c r="AG106" s="31">
        <v>154753.53</v>
      </c>
      <c r="AH106" s="31">
        <f t="shared" si="95"/>
        <v>154753.53</v>
      </c>
      <c r="AI106" s="36">
        <f t="shared" si="94"/>
        <v>0</v>
      </c>
      <c r="AJ106" s="37"/>
    </row>
    <row r="107" spans="1:36">
      <c r="A107" s="29" t="s">
        <v>25</v>
      </c>
      <c r="B107" s="29">
        <v>104</v>
      </c>
      <c r="C107" s="29" t="s">
        <v>238</v>
      </c>
      <c r="D107" s="29" t="s">
        <v>239</v>
      </c>
      <c r="E107" s="29">
        <v>416</v>
      </c>
      <c r="F107" s="29">
        <v>52</v>
      </c>
      <c r="G107" s="29"/>
      <c r="H107" s="29"/>
      <c r="I107" s="29"/>
      <c r="J107" s="29"/>
      <c r="K107" s="31"/>
      <c r="L107" s="31"/>
      <c r="M107" s="31"/>
      <c r="N107" s="31"/>
      <c r="O107" s="31"/>
      <c r="P107" s="31"/>
      <c r="Q107" s="31"/>
      <c r="R107" s="31"/>
      <c r="S107" s="29"/>
      <c r="T107" s="29"/>
      <c r="U107" s="29"/>
      <c r="V107" s="29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8" t="s">
        <v>41</v>
      </c>
    </row>
    <row r="108" spans="1:36">
      <c r="A108" s="29" t="s">
        <v>28</v>
      </c>
      <c r="B108" s="29">
        <v>105</v>
      </c>
      <c r="C108" s="29" t="s">
        <v>240</v>
      </c>
      <c r="D108" s="29" t="s">
        <v>241</v>
      </c>
      <c r="E108" s="29">
        <v>165</v>
      </c>
      <c r="F108" s="29">
        <v>52</v>
      </c>
      <c r="G108" s="29">
        <v>1397</v>
      </c>
      <c r="H108" s="29">
        <v>1397</v>
      </c>
      <c r="I108" s="29">
        <v>1397</v>
      </c>
      <c r="J108" s="31">
        <f t="shared" ref="J108:J122" si="96">ROUND(I108-H108,2)</f>
        <v>0</v>
      </c>
      <c r="K108" s="31">
        <v>396107.82</v>
      </c>
      <c r="L108" s="31">
        <v>396107.82</v>
      </c>
      <c r="M108" s="31">
        <v>396107.82</v>
      </c>
      <c r="N108" s="31">
        <f t="shared" ref="N108:N122" si="97">ROUND(M108-L108,2)</f>
        <v>0</v>
      </c>
      <c r="O108" s="31">
        <f>K108/G108</f>
        <v>283.541746599857</v>
      </c>
      <c r="P108" s="31">
        <v>283.541746599857</v>
      </c>
      <c r="Q108" s="31">
        <f>M108/I108</f>
        <v>283.541746599857</v>
      </c>
      <c r="R108" s="31">
        <f t="shared" ref="R108:R122" si="98">ROUND(Q108-P108,2)</f>
        <v>0</v>
      </c>
      <c r="S108" s="29">
        <v>2224</v>
      </c>
      <c r="T108" s="29">
        <v>2224</v>
      </c>
      <c r="U108" s="29">
        <v>2224</v>
      </c>
      <c r="V108" s="31">
        <f t="shared" ref="V108:V122" si="99">U108-T108</f>
        <v>0</v>
      </c>
      <c r="W108" s="31">
        <v>618012.19</v>
      </c>
      <c r="X108" s="31">
        <v>618012.19</v>
      </c>
      <c r="Y108" s="31">
        <v>618012.19</v>
      </c>
      <c r="Z108" s="31">
        <f t="shared" ref="Z108:Z122" si="100">ROUND(Y108-X108,2)</f>
        <v>0</v>
      </c>
      <c r="AA108" s="31">
        <f t="shared" ref="AA108:AA122" si="101">W108/S108</f>
        <v>277.883178956835</v>
      </c>
      <c r="AB108" s="31">
        <v>277.883178956835</v>
      </c>
      <c r="AC108" s="31">
        <f t="shared" ref="AC108:AC122" si="102">Y108/U108</f>
        <v>277.883178956835</v>
      </c>
      <c r="AD108" s="31">
        <f t="shared" ref="AD108:AD122" si="103">ROUND(AC108-AB108,2)</f>
        <v>0</v>
      </c>
      <c r="AE108" s="31">
        <v>5.66</v>
      </c>
      <c r="AF108" s="31">
        <f t="shared" ref="AF108:AF117" si="104">ROUND(Q108-AC108,2)</f>
        <v>5.66</v>
      </c>
      <c r="AG108" s="31">
        <v>12584.65</v>
      </c>
      <c r="AH108" s="31">
        <f t="shared" ref="AH108:AH109" si="105">ROUND((Q108-AC108)*U108,2)</f>
        <v>12584.65</v>
      </c>
      <c r="AI108" s="36">
        <f t="shared" si="94"/>
        <v>0</v>
      </c>
      <c r="AJ108" s="37"/>
    </row>
    <row r="109" spans="1:36">
      <c r="A109" s="29" t="s">
        <v>28</v>
      </c>
      <c r="B109" s="29">
        <v>106</v>
      </c>
      <c r="C109" s="29" t="s">
        <v>242</v>
      </c>
      <c r="D109" s="29" t="s">
        <v>243</v>
      </c>
      <c r="E109" s="29">
        <v>117</v>
      </c>
      <c r="F109" s="29">
        <v>52</v>
      </c>
      <c r="G109" s="29">
        <v>751</v>
      </c>
      <c r="H109" s="29">
        <v>751</v>
      </c>
      <c r="I109" s="29">
        <v>751</v>
      </c>
      <c r="J109" s="31">
        <f t="shared" si="96"/>
        <v>0</v>
      </c>
      <c r="K109" s="31">
        <v>311462.97</v>
      </c>
      <c r="L109" s="31">
        <v>311462.97</v>
      </c>
      <c r="M109" s="31">
        <v>311462.97</v>
      </c>
      <c r="N109" s="31">
        <f t="shared" si="97"/>
        <v>0</v>
      </c>
      <c r="O109" s="31">
        <f>K109/G109</f>
        <v>414.730985352863</v>
      </c>
      <c r="P109" s="31">
        <v>414.730985352863</v>
      </c>
      <c r="Q109" s="31">
        <f>M109/I109</f>
        <v>414.730985352863</v>
      </c>
      <c r="R109" s="31">
        <f t="shared" si="98"/>
        <v>0</v>
      </c>
      <c r="S109" s="29">
        <v>2153</v>
      </c>
      <c r="T109" s="29">
        <v>2153</v>
      </c>
      <c r="U109" s="29">
        <v>2153</v>
      </c>
      <c r="V109" s="31">
        <f t="shared" si="99"/>
        <v>0</v>
      </c>
      <c r="W109" s="31">
        <v>551770.43</v>
      </c>
      <c r="X109" s="31">
        <v>551770.43</v>
      </c>
      <c r="Y109" s="31">
        <v>551770.43</v>
      </c>
      <c r="Z109" s="31">
        <f t="shared" si="100"/>
        <v>0</v>
      </c>
      <c r="AA109" s="31">
        <f t="shared" si="101"/>
        <v>256.279809568045</v>
      </c>
      <c r="AB109" s="31">
        <v>256.279809568045</v>
      </c>
      <c r="AC109" s="31">
        <f t="shared" si="102"/>
        <v>256.279809568045</v>
      </c>
      <c r="AD109" s="31">
        <f t="shared" si="103"/>
        <v>0</v>
      </c>
      <c r="AE109" s="31">
        <v>158.45</v>
      </c>
      <c r="AF109" s="31">
        <f t="shared" si="104"/>
        <v>158.45</v>
      </c>
      <c r="AG109" s="31">
        <v>341145.38</v>
      </c>
      <c r="AH109" s="31">
        <f t="shared" si="105"/>
        <v>341145.38</v>
      </c>
      <c r="AI109" s="36">
        <f t="shared" si="94"/>
        <v>0</v>
      </c>
      <c r="AJ109" s="37"/>
    </row>
    <row r="110" spans="1:36">
      <c r="A110" s="29" t="s">
        <v>38</v>
      </c>
      <c r="B110" s="29">
        <v>107</v>
      </c>
      <c r="C110" s="29" t="s">
        <v>244</v>
      </c>
      <c r="D110" s="29" t="s">
        <v>245</v>
      </c>
      <c r="E110" s="29">
        <v>238</v>
      </c>
      <c r="F110" s="29">
        <v>52</v>
      </c>
      <c r="G110" s="29">
        <v>3622</v>
      </c>
      <c r="H110" s="29">
        <v>3622</v>
      </c>
      <c r="I110" s="29">
        <v>3622</v>
      </c>
      <c r="J110" s="31">
        <f t="shared" si="96"/>
        <v>0</v>
      </c>
      <c r="K110" s="31">
        <v>535071.53</v>
      </c>
      <c r="L110" s="31">
        <v>535071.53</v>
      </c>
      <c r="M110" s="31">
        <v>535071.53</v>
      </c>
      <c r="N110" s="31">
        <f t="shared" si="97"/>
        <v>0</v>
      </c>
      <c r="O110" s="31">
        <f>K110/G110</f>
        <v>147.728197128658</v>
      </c>
      <c r="P110" s="31">
        <v>147.728197128658</v>
      </c>
      <c r="Q110" s="31">
        <f>M110/I110</f>
        <v>147.728197128658</v>
      </c>
      <c r="R110" s="31">
        <f t="shared" si="98"/>
        <v>0</v>
      </c>
      <c r="S110" s="29">
        <v>6324</v>
      </c>
      <c r="T110" s="29">
        <v>6324</v>
      </c>
      <c r="U110" s="29">
        <v>6324</v>
      </c>
      <c r="V110" s="31">
        <f t="shared" si="99"/>
        <v>0</v>
      </c>
      <c r="W110" s="31">
        <v>1185243.8</v>
      </c>
      <c r="X110" s="31">
        <v>1185243.8</v>
      </c>
      <c r="Y110" s="31">
        <v>1185243.8</v>
      </c>
      <c r="Z110" s="31">
        <f t="shared" si="100"/>
        <v>0</v>
      </c>
      <c r="AA110" s="31">
        <f t="shared" si="101"/>
        <v>187.419955724225</v>
      </c>
      <c r="AB110" s="31">
        <v>187.419955724225</v>
      </c>
      <c r="AC110" s="31">
        <f t="shared" si="102"/>
        <v>187.419955724225</v>
      </c>
      <c r="AD110" s="31">
        <f t="shared" si="103"/>
        <v>0</v>
      </c>
      <c r="AE110" s="31">
        <v>-39.69</v>
      </c>
      <c r="AF110" s="31">
        <f t="shared" si="104"/>
        <v>-39.69</v>
      </c>
      <c r="AG110" s="32">
        <v>0</v>
      </c>
      <c r="AH110" s="32">
        <v>0</v>
      </c>
      <c r="AI110" s="31">
        <f t="shared" si="94"/>
        <v>0</v>
      </c>
      <c r="AJ110" s="38" t="s">
        <v>73</v>
      </c>
    </row>
    <row r="111" spans="1:36">
      <c r="A111" s="29" t="s">
        <v>38</v>
      </c>
      <c r="B111" s="29">
        <v>108</v>
      </c>
      <c r="C111" s="29" t="s">
        <v>246</v>
      </c>
      <c r="D111" s="29" t="s">
        <v>247</v>
      </c>
      <c r="E111" s="29">
        <v>128</v>
      </c>
      <c r="F111" s="29">
        <v>52</v>
      </c>
      <c r="G111" s="29">
        <v>507</v>
      </c>
      <c r="H111" s="29">
        <v>507</v>
      </c>
      <c r="I111" s="29">
        <v>507</v>
      </c>
      <c r="J111" s="31">
        <f t="shared" si="96"/>
        <v>0</v>
      </c>
      <c r="K111" s="31">
        <v>544179.59</v>
      </c>
      <c r="L111" s="31">
        <v>544179.59</v>
      </c>
      <c r="M111" s="31">
        <v>544179.59</v>
      </c>
      <c r="N111" s="31">
        <f t="shared" si="97"/>
        <v>0</v>
      </c>
      <c r="O111" s="31">
        <f>K111/G111</f>
        <v>1073.33252465483</v>
      </c>
      <c r="P111" s="31">
        <v>1073.33252465483</v>
      </c>
      <c r="Q111" s="31">
        <f>M111/I111</f>
        <v>1073.33252465483</v>
      </c>
      <c r="R111" s="31">
        <f t="shared" si="98"/>
        <v>0</v>
      </c>
      <c r="S111" s="29">
        <v>1075</v>
      </c>
      <c r="T111" s="29">
        <v>1075</v>
      </c>
      <c r="U111" s="29">
        <v>1075</v>
      </c>
      <c r="V111" s="31">
        <f t="shared" si="99"/>
        <v>0</v>
      </c>
      <c r="W111" s="31">
        <v>2359755.76</v>
      </c>
      <c r="X111" s="31">
        <v>2359755.76</v>
      </c>
      <c r="Y111" s="31">
        <v>1773582.28</v>
      </c>
      <c r="Z111" s="31">
        <f t="shared" si="100"/>
        <v>-586173.48</v>
      </c>
      <c r="AA111" s="31">
        <f t="shared" si="101"/>
        <v>2195.1216372093</v>
      </c>
      <c r="AB111" s="31">
        <v>2195.1216372093</v>
      </c>
      <c r="AC111" s="31">
        <f t="shared" si="102"/>
        <v>1649.84398139535</v>
      </c>
      <c r="AD111" s="31">
        <f t="shared" si="103"/>
        <v>-545.28</v>
      </c>
      <c r="AE111" s="31">
        <v>-1121.79</v>
      </c>
      <c r="AF111" s="31">
        <f t="shared" si="104"/>
        <v>-576.51</v>
      </c>
      <c r="AG111" s="32">
        <v>0</v>
      </c>
      <c r="AH111" s="32">
        <v>0</v>
      </c>
      <c r="AI111" s="31">
        <f t="shared" si="94"/>
        <v>0</v>
      </c>
      <c r="AJ111" s="38" t="s">
        <v>73</v>
      </c>
    </row>
    <row r="112" spans="1:36">
      <c r="A112" s="29" t="s">
        <v>38</v>
      </c>
      <c r="B112" s="29">
        <v>109</v>
      </c>
      <c r="C112" s="29" t="s">
        <v>248</v>
      </c>
      <c r="D112" s="29" t="s">
        <v>249</v>
      </c>
      <c r="E112" s="29">
        <v>148</v>
      </c>
      <c r="F112" s="29">
        <v>52</v>
      </c>
      <c r="G112" s="29">
        <v>0</v>
      </c>
      <c r="H112" s="29">
        <v>2247</v>
      </c>
      <c r="I112" s="29">
        <v>2247</v>
      </c>
      <c r="J112" s="29">
        <v>2247</v>
      </c>
      <c r="K112" s="29">
        <v>2247</v>
      </c>
      <c r="L112" s="32">
        <v>533758.61</v>
      </c>
      <c r="M112" s="32">
        <v>533758.61</v>
      </c>
      <c r="N112" s="32">
        <f t="shared" si="97"/>
        <v>0</v>
      </c>
      <c r="O112" s="32">
        <v>0</v>
      </c>
      <c r="P112" s="32">
        <v>237.54277258567</v>
      </c>
      <c r="Q112" s="32">
        <v>237.54277258567</v>
      </c>
      <c r="R112" s="32">
        <f t="shared" si="98"/>
        <v>0</v>
      </c>
      <c r="S112" s="29">
        <v>222</v>
      </c>
      <c r="T112" s="29">
        <v>4271</v>
      </c>
      <c r="U112" s="29">
        <v>4271</v>
      </c>
      <c r="V112" s="32">
        <f t="shared" si="99"/>
        <v>0</v>
      </c>
      <c r="W112" s="32">
        <v>991324.01</v>
      </c>
      <c r="X112" s="32">
        <v>1125608.63</v>
      </c>
      <c r="Y112" s="32">
        <v>1125608.63</v>
      </c>
      <c r="Z112" s="32">
        <f t="shared" si="100"/>
        <v>0</v>
      </c>
      <c r="AA112" s="32">
        <f t="shared" si="101"/>
        <v>4465.42346846847</v>
      </c>
      <c r="AB112" s="32">
        <v>263.546857878717</v>
      </c>
      <c r="AC112" s="32">
        <f t="shared" si="102"/>
        <v>263.546857878717</v>
      </c>
      <c r="AD112" s="32">
        <f t="shared" si="103"/>
        <v>0</v>
      </c>
      <c r="AE112" s="32">
        <v>-26.0040852930469</v>
      </c>
      <c r="AF112" s="32">
        <f t="shared" si="104"/>
        <v>-26</v>
      </c>
      <c r="AG112" s="32">
        <v>0</v>
      </c>
      <c r="AH112" s="32">
        <v>0</v>
      </c>
      <c r="AI112" s="32">
        <f t="shared" si="94"/>
        <v>0</v>
      </c>
      <c r="AJ112" s="40" t="s">
        <v>73</v>
      </c>
    </row>
    <row r="113" spans="1:36">
      <c r="A113" s="29" t="s">
        <v>38</v>
      </c>
      <c r="B113" s="29">
        <v>110</v>
      </c>
      <c r="C113" s="29" t="s">
        <v>250</v>
      </c>
      <c r="D113" s="29" t="s">
        <v>251</v>
      </c>
      <c r="E113" s="29">
        <v>125</v>
      </c>
      <c r="F113" s="29">
        <v>52</v>
      </c>
      <c r="G113" s="29">
        <v>1337</v>
      </c>
      <c r="H113" s="29">
        <v>1337</v>
      </c>
      <c r="I113" s="29">
        <v>1337</v>
      </c>
      <c r="J113" s="31">
        <f t="shared" si="96"/>
        <v>0</v>
      </c>
      <c r="K113" s="31">
        <v>174147.89</v>
      </c>
      <c r="L113" s="31">
        <v>174147.89</v>
      </c>
      <c r="M113" s="31">
        <v>174147.89</v>
      </c>
      <c r="N113" s="31">
        <f t="shared" si="97"/>
        <v>0</v>
      </c>
      <c r="O113" s="31">
        <f t="shared" ref="O113:O122" si="106">K113/G113</f>
        <v>130.252722513089</v>
      </c>
      <c r="P113" s="31">
        <v>130.252722513089</v>
      </c>
      <c r="Q113" s="31">
        <f t="shared" ref="Q113:Q122" si="107">M113/I113</f>
        <v>130.252722513089</v>
      </c>
      <c r="R113" s="31">
        <f t="shared" si="98"/>
        <v>0</v>
      </c>
      <c r="S113" s="29">
        <v>3046</v>
      </c>
      <c r="T113" s="29">
        <v>3046</v>
      </c>
      <c r="U113" s="29">
        <v>3046</v>
      </c>
      <c r="V113" s="31">
        <f t="shared" si="99"/>
        <v>0</v>
      </c>
      <c r="W113" s="31">
        <v>296124.47</v>
      </c>
      <c r="X113" s="31">
        <v>296124.47</v>
      </c>
      <c r="Y113" s="31">
        <v>296124.47</v>
      </c>
      <c r="Z113" s="31">
        <f t="shared" si="100"/>
        <v>0</v>
      </c>
      <c r="AA113" s="31">
        <f t="shared" si="101"/>
        <v>97.2174885095207</v>
      </c>
      <c r="AB113" s="31">
        <v>97.2174885095207</v>
      </c>
      <c r="AC113" s="31">
        <f t="shared" si="102"/>
        <v>97.2174885095207</v>
      </c>
      <c r="AD113" s="31">
        <f t="shared" si="103"/>
        <v>0</v>
      </c>
      <c r="AE113" s="31">
        <v>33.04</v>
      </c>
      <c r="AF113" s="31">
        <f t="shared" si="104"/>
        <v>33.04</v>
      </c>
      <c r="AG113" s="32">
        <v>100625.32</v>
      </c>
      <c r="AH113" s="31">
        <f t="shared" ref="AH113:AH114" si="108">ROUND((Q113-AC113)*U113,2)</f>
        <v>100625.32</v>
      </c>
      <c r="AI113" s="36">
        <f t="shared" si="94"/>
        <v>0</v>
      </c>
      <c r="AJ113" s="38"/>
    </row>
    <row r="114" spans="1:36">
      <c r="A114" s="29" t="s">
        <v>38</v>
      </c>
      <c r="B114" s="29">
        <v>111</v>
      </c>
      <c r="C114" s="29" t="s">
        <v>252</v>
      </c>
      <c r="D114" s="29" t="s">
        <v>253</v>
      </c>
      <c r="E114" s="29">
        <v>160</v>
      </c>
      <c r="F114" s="29">
        <v>52</v>
      </c>
      <c r="G114" s="29">
        <v>1254</v>
      </c>
      <c r="H114" s="29">
        <v>1254</v>
      </c>
      <c r="I114" s="29">
        <v>1254</v>
      </c>
      <c r="J114" s="31">
        <f t="shared" si="96"/>
        <v>0</v>
      </c>
      <c r="K114" s="31">
        <v>447682.7</v>
      </c>
      <c r="L114" s="31">
        <v>447682.7</v>
      </c>
      <c r="M114" s="31">
        <v>447682.7</v>
      </c>
      <c r="N114" s="31">
        <f t="shared" si="97"/>
        <v>0</v>
      </c>
      <c r="O114" s="31">
        <f t="shared" si="106"/>
        <v>357.00374800638</v>
      </c>
      <c r="P114" s="31">
        <v>357.00374800638</v>
      </c>
      <c r="Q114" s="31">
        <f t="shared" si="107"/>
        <v>357.00374800638</v>
      </c>
      <c r="R114" s="31">
        <f t="shared" si="98"/>
        <v>0</v>
      </c>
      <c r="S114" s="29">
        <v>2364</v>
      </c>
      <c r="T114" s="29">
        <v>2364</v>
      </c>
      <c r="U114" s="29">
        <v>2364</v>
      </c>
      <c r="V114" s="31">
        <f t="shared" si="99"/>
        <v>0</v>
      </c>
      <c r="W114" s="31">
        <v>742242.66</v>
      </c>
      <c r="X114" s="31">
        <v>742242.66</v>
      </c>
      <c r="Y114" s="31">
        <v>742242.66</v>
      </c>
      <c r="Z114" s="31">
        <f t="shared" si="100"/>
        <v>0</v>
      </c>
      <c r="AA114" s="31">
        <f t="shared" si="101"/>
        <v>313.977436548223</v>
      </c>
      <c r="AB114" s="31">
        <v>313.977436548223</v>
      </c>
      <c r="AC114" s="31">
        <f t="shared" si="102"/>
        <v>313.977436548223</v>
      </c>
      <c r="AD114" s="31">
        <f t="shared" si="103"/>
        <v>0</v>
      </c>
      <c r="AE114" s="31">
        <v>43.03</v>
      </c>
      <c r="AF114" s="31">
        <f t="shared" si="104"/>
        <v>43.03</v>
      </c>
      <c r="AG114" s="32">
        <v>101714.2</v>
      </c>
      <c r="AH114" s="31">
        <f t="shared" si="108"/>
        <v>101714.2</v>
      </c>
      <c r="AI114" s="36">
        <f t="shared" si="94"/>
        <v>0</v>
      </c>
      <c r="AJ114" s="38"/>
    </row>
    <row r="115" spans="1:36">
      <c r="A115" s="29" t="s">
        <v>38</v>
      </c>
      <c r="B115" s="29">
        <v>112</v>
      </c>
      <c r="C115" s="29" t="s">
        <v>254</v>
      </c>
      <c r="D115" s="29" t="s">
        <v>255</v>
      </c>
      <c r="E115" s="29">
        <v>126</v>
      </c>
      <c r="F115" s="29">
        <v>52</v>
      </c>
      <c r="G115" s="29">
        <v>443</v>
      </c>
      <c r="H115" s="29">
        <v>443</v>
      </c>
      <c r="I115" s="29">
        <v>443</v>
      </c>
      <c r="J115" s="31">
        <f t="shared" si="96"/>
        <v>0</v>
      </c>
      <c r="K115" s="31">
        <v>117635</v>
      </c>
      <c r="L115" s="31">
        <v>117635</v>
      </c>
      <c r="M115" s="31">
        <v>117635</v>
      </c>
      <c r="N115" s="31">
        <f t="shared" si="97"/>
        <v>0</v>
      </c>
      <c r="O115" s="31">
        <f t="shared" si="106"/>
        <v>265.541760722348</v>
      </c>
      <c r="P115" s="31">
        <v>265.541760722348</v>
      </c>
      <c r="Q115" s="31">
        <f t="shared" si="107"/>
        <v>265.541760722348</v>
      </c>
      <c r="R115" s="31">
        <f t="shared" si="98"/>
        <v>0</v>
      </c>
      <c r="S115" s="29">
        <v>706</v>
      </c>
      <c r="T115" s="29">
        <v>706</v>
      </c>
      <c r="U115" s="29">
        <v>706</v>
      </c>
      <c r="V115" s="31">
        <f t="shared" si="99"/>
        <v>0</v>
      </c>
      <c r="W115" s="31">
        <v>226833</v>
      </c>
      <c r="X115" s="31">
        <v>226833</v>
      </c>
      <c r="Y115" s="31">
        <v>226833</v>
      </c>
      <c r="Z115" s="31">
        <f t="shared" si="100"/>
        <v>0</v>
      </c>
      <c r="AA115" s="31">
        <f t="shared" si="101"/>
        <v>321.293201133144</v>
      </c>
      <c r="AB115" s="31">
        <v>321.293201133144</v>
      </c>
      <c r="AC115" s="31">
        <f t="shared" si="102"/>
        <v>321.293201133144</v>
      </c>
      <c r="AD115" s="31">
        <f t="shared" si="103"/>
        <v>0</v>
      </c>
      <c r="AE115" s="31">
        <v>-55.75</v>
      </c>
      <c r="AF115" s="31">
        <f t="shared" si="104"/>
        <v>-55.75</v>
      </c>
      <c r="AG115" s="32">
        <v>0</v>
      </c>
      <c r="AH115" s="32">
        <v>0</v>
      </c>
      <c r="AI115" s="31">
        <f t="shared" si="94"/>
        <v>0</v>
      </c>
      <c r="AJ115" s="38" t="s">
        <v>73</v>
      </c>
    </row>
    <row r="116" spans="1:36">
      <c r="A116" s="29" t="s">
        <v>38</v>
      </c>
      <c r="B116" s="29">
        <v>113</v>
      </c>
      <c r="C116" s="29" t="s">
        <v>256</v>
      </c>
      <c r="D116" s="29" t="s">
        <v>257</v>
      </c>
      <c r="E116" s="29">
        <v>349</v>
      </c>
      <c r="F116" s="29">
        <v>52</v>
      </c>
      <c r="G116" s="29">
        <v>3511</v>
      </c>
      <c r="H116" s="29">
        <v>3511</v>
      </c>
      <c r="I116" s="29">
        <v>3511</v>
      </c>
      <c r="J116" s="32">
        <f t="shared" si="96"/>
        <v>0</v>
      </c>
      <c r="K116" s="32">
        <v>876147.92</v>
      </c>
      <c r="L116" s="32">
        <v>876147.92</v>
      </c>
      <c r="M116" s="32">
        <v>876147.92</v>
      </c>
      <c r="N116" s="32">
        <f t="shared" si="97"/>
        <v>0</v>
      </c>
      <c r="O116" s="32">
        <f t="shared" si="106"/>
        <v>249.543696952435</v>
      </c>
      <c r="P116" s="32">
        <v>249.543696952435</v>
      </c>
      <c r="Q116" s="32">
        <f t="shared" si="107"/>
        <v>249.543696952435</v>
      </c>
      <c r="R116" s="32">
        <f t="shared" si="98"/>
        <v>0</v>
      </c>
      <c r="S116" s="29">
        <v>8342</v>
      </c>
      <c r="T116" s="29">
        <v>8342</v>
      </c>
      <c r="U116" s="29">
        <v>8342</v>
      </c>
      <c r="V116" s="32">
        <f t="shared" si="99"/>
        <v>0</v>
      </c>
      <c r="W116" s="32">
        <v>1484264.35</v>
      </c>
      <c r="X116" s="32">
        <v>1484264.35</v>
      </c>
      <c r="Y116" s="32">
        <v>1484264.35</v>
      </c>
      <c r="Z116" s="32">
        <f t="shared" si="100"/>
        <v>0</v>
      </c>
      <c r="AA116" s="32">
        <f t="shared" si="101"/>
        <v>177.926678254615</v>
      </c>
      <c r="AB116" s="32">
        <v>177.926678254615</v>
      </c>
      <c r="AC116" s="32">
        <f t="shared" si="102"/>
        <v>177.926678254615</v>
      </c>
      <c r="AD116" s="32">
        <f t="shared" si="103"/>
        <v>0</v>
      </c>
      <c r="AE116" s="31">
        <v>71.62</v>
      </c>
      <c r="AF116" s="31">
        <f t="shared" si="104"/>
        <v>71.62</v>
      </c>
      <c r="AG116" s="32">
        <v>597429.17</v>
      </c>
      <c r="AH116" s="31">
        <f t="shared" ref="AH116:AH117" si="109">ROUND((Q116-AC116)*U116,2)</f>
        <v>597429.17</v>
      </c>
      <c r="AI116" s="39">
        <f t="shared" si="94"/>
        <v>0</v>
      </c>
      <c r="AJ116" s="40"/>
    </row>
    <row r="117" spans="1:36">
      <c r="A117" s="29" t="s">
        <v>38</v>
      </c>
      <c r="B117" s="29">
        <v>114</v>
      </c>
      <c r="C117" s="29" t="s">
        <v>258</v>
      </c>
      <c r="D117" s="29" t="s">
        <v>259</v>
      </c>
      <c r="E117" s="29">
        <v>142</v>
      </c>
      <c r="F117" s="29">
        <v>52</v>
      </c>
      <c r="G117" s="29">
        <v>1557</v>
      </c>
      <c r="H117" s="29">
        <v>1557</v>
      </c>
      <c r="I117" s="29">
        <v>1557</v>
      </c>
      <c r="J117" s="31">
        <f t="shared" si="96"/>
        <v>0</v>
      </c>
      <c r="K117" s="31">
        <v>500501.76</v>
      </c>
      <c r="L117" s="31">
        <v>500501.76</v>
      </c>
      <c r="M117" s="31">
        <v>500501.76</v>
      </c>
      <c r="N117" s="31">
        <f t="shared" si="97"/>
        <v>0</v>
      </c>
      <c r="O117" s="31">
        <f t="shared" si="106"/>
        <v>321.452639691715</v>
      </c>
      <c r="P117" s="31">
        <v>321.452639691715</v>
      </c>
      <c r="Q117" s="31">
        <f t="shared" si="107"/>
        <v>321.452639691715</v>
      </c>
      <c r="R117" s="31">
        <f t="shared" si="98"/>
        <v>0</v>
      </c>
      <c r="S117" s="29">
        <v>2995</v>
      </c>
      <c r="T117" s="29">
        <v>2995</v>
      </c>
      <c r="U117" s="29">
        <v>2995</v>
      </c>
      <c r="V117" s="31">
        <f t="shared" si="99"/>
        <v>0</v>
      </c>
      <c r="W117" s="31">
        <v>835099.65</v>
      </c>
      <c r="X117" s="31">
        <v>835099.65</v>
      </c>
      <c r="Y117" s="31">
        <v>835099.65</v>
      </c>
      <c r="Z117" s="31">
        <f t="shared" si="100"/>
        <v>0</v>
      </c>
      <c r="AA117" s="31">
        <f t="shared" si="101"/>
        <v>278.831268781302</v>
      </c>
      <c r="AB117" s="31">
        <v>278.831268781302</v>
      </c>
      <c r="AC117" s="31">
        <f t="shared" si="102"/>
        <v>278.831268781302</v>
      </c>
      <c r="AD117" s="31">
        <f t="shared" si="103"/>
        <v>0</v>
      </c>
      <c r="AE117" s="31">
        <v>42.62</v>
      </c>
      <c r="AF117" s="31">
        <f t="shared" si="104"/>
        <v>42.62</v>
      </c>
      <c r="AG117" s="32">
        <v>127651.01</v>
      </c>
      <c r="AH117" s="31">
        <f t="shared" si="109"/>
        <v>127651.01</v>
      </c>
      <c r="AI117" s="36">
        <f t="shared" si="94"/>
        <v>0</v>
      </c>
      <c r="AJ117" s="38"/>
    </row>
    <row r="118" spans="1:36">
      <c r="A118" s="29" t="s">
        <v>38</v>
      </c>
      <c r="B118" s="29">
        <v>115</v>
      </c>
      <c r="C118" s="29" t="s">
        <v>260</v>
      </c>
      <c r="D118" s="29" t="s">
        <v>261</v>
      </c>
      <c r="E118" s="29">
        <v>138</v>
      </c>
      <c r="F118" s="29">
        <v>52</v>
      </c>
      <c r="G118" s="29"/>
      <c r="H118" s="29"/>
      <c r="I118" s="29"/>
      <c r="J118" s="31"/>
      <c r="K118" s="31"/>
      <c r="L118" s="31"/>
      <c r="M118" s="31"/>
      <c r="N118" s="31"/>
      <c r="O118" s="31"/>
      <c r="P118" s="31"/>
      <c r="Q118" s="31"/>
      <c r="R118" s="31"/>
      <c r="S118" s="29"/>
      <c r="T118" s="29"/>
      <c r="U118" s="29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2"/>
      <c r="AH118" s="32"/>
      <c r="AI118" s="31"/>
      <c r="AJ118" s="38" t="s">
        <v>41</v>
      </c>
    </row>
    <row r="119" spans="1:36">
      <c r="A119" s="29" t="s">
        <v>38</v>
      </c>
      <c r="B119" s="29">
        <v>116</v>
      </c>
      <c r="C119" s="29" t="s">
        <v>262</v>
      </c>
      <c r="D119" s="29" t="s">
        <v>263</v>
      </c>
      <c r="E119" s="29">
        <v>142</v>
      </c>
      <c r="F119" s="29">
        <v>52</v>
      </c>
      <c r="G119" s="29">
        <v>1078</v>
      </c>
      <c r="H119" s="29">
        <v>1078</v>
      </c>
      <c r="I119" s="29">
        <v>1078</v>
      </c>
      <c r="J119" s="31">
        <f t="shared" si="96"/>
        <v>0</v>
      </c>
      <c r="K119" s="31">
        <v>125075.888</v>
      </c>
      <c r="L119" s="31">
        <v>125075.888</v>
      </c>
      <c r="M119" s="31">
        <v>125075.888</v>
      </c>
      <c r="N119" s="31">
        <f t="shared" si="97"/>
        <v>0</v>
      </c>
      <c r="O119" s="31">
        <f t="shared" si="106"/>
        <v>116.02587012987</v>
      </c>
      <c r="P119" s="31">
        <v>116.02587012987</v>
      </c>
      <c r="Q119" s="31">
        <f t="shared" si="107"/>
        <v>116.02587012987</v>
      </c>
      <c r="R119" s="31">
        <f t="shared" si="98"/>
        <v>0</v>
      </c>
      <c r="S119" s="29">
        <v>2604</v>
      </c>
      <c r="T119" s="29">
        <v>2604</v>
      </c>
      <c r="U119" s="29">
        <v>2604</v>
      </c>
      <c r="V119" s="31">
        <f t="shared" si="99"/>
        <v>0</v>
      </c>
      <c r="W119" s="31">
        <v>266636.34</v>
      </c>
      <c r="X119" s="31">
        <v>266636.34</v>
      </c>
      <c r="Y119" s="31">
        <v>266636.34</v>
      </c>
      <c r="Z119" s="31">
        <f t="shared" si="100"/>
        <v>0</v>
      </c>
      <c r="AA119" s="31">
        <f t="shared" si="101"/>
        <v>102.394907834101</v>
      </c>
      <c r="AB119" s="31">
        <v>102.394923195084</v>
      </c>
      <c r="AC119" s="31">
        <f t="shared" si="102"/>
        <v>102.394907834101</v>
      </c>
      <c r="AD119" s="31">
        <f t="shared" si="103"/>
        <v>0</v>
      </c>
      <c r="AE119" s="31">
        <v>13.63</v>
      </c>
      <c r="AF119" s="31">
        <f t="shared" ref="AF119:AF122" si="110">ROUND(Q119-AC119,2)</f>
        <v>13.63</v>
      </c>
      <c r="AG119" s="32">
        <v>35495.03</v>
      </c>
      <c r="AH119" s="31">
        <f t="shared" ref="AH119:AH121" si="111">ROUND((Q119-AC119)*U119,2)</f>
        <v>35495.03</v>
      </c>
      <c r="AI119" s="36">
        <f t="shared" si="94"/>
        <v>0</v>
      </c>
      <c r="AJ119" s="38"/>
    </row>
    <row r="120" spans="1:36">
      <c r="A120" s="29" t="s">
        <v>38</v>
      </c>
      <c r="B120" s="29">
        <v>117</v>
      </c>
      <c r="C120" s="29" t="s">
        <v>264</v>
      </c>
      <c r="D120" s="29" t="s">
        <v>265</v>
      </c>
      <c r="E120" s="29">
        <v>169</v>
      </c>
      <c r="F120" s="29">
        <v>52</v>
      </c>
      <c r="G120" s="29">
        <v>2088</v>
      </c>
      <c r="H120" s="29">
        <v>2088</v>
      </c>
      <c r="I120" s="29">
        <v>2088</v>
      </c>
      <c r="J120" s="31">
        <f t="shared" si="96"/>
        <v>0</v>
      </c>
      <c r="K120" s="31">
        <v>507196.38</v>
      </c>
      <c r="L120" s="31">
        <v>507196.38</v>
      </c>
      <c r="M120" s="31">
        <v>507196.38</v>
      </c>
      <c r="N120" s="31">
        <f t="shared" si="97"/>
        <v>0</v>
      </c>
      <c r="O120" s="31">
        <f t="shared" si="106"/>
        <v>242.910143678161</v>
      </c>
      <c r="P120" s="31">
        <v>242.910143678161</v>
      </c>
      <c r="Q120" s="31">
        <f t="shared" si="107"/>
        <v>242.910143678161</v>
      </c>
      <c r="R120" s="31">
        <f t="shared" si="98"/>
        <v>0</v>
      </c>
      <c r="S120" s="29">
        <v>3788</v>
      </c>
      <c r="T120" s="29">
        <v>3788</v>
      </c>
      <c r="U120" s="29">
        <v>3788</v>
      </c>
      <c r="V120" s="31">
        <f t="shared" si="99"/>
        <v>0</v>
      </c>
      <c r="W120" s="31">
        <v>707882.1</v>
      </c>
      <c r="X120" s="31">
        <v>707882.1</v>
      </c>
      <c r="Y120" s="31">
        <v>707882.1</v>
      </c>
      <c r="Z120" s="31">
        <f t="shared" si="100"/>
        <v>0</v>
      </c>
      <c r="AA120" s="31">
        <f t="shared" si="101"/>
        <v>186.874894403379</v>
      </c>
      <c r="AB120" s="31">
        <v>186.874894403379</v>
      </c>
      <c r="AC120" s="31">
        <f t="shared" si="102"/>
        <v>186.874894403379</v>
      </c>
      <c r="AD120" s="31">
        <f t="shared" si="103"/>
        <v>0</v>
      </c>
      <c r="AE120" s="31">
        <v>56.04</v>
      </c>
      <c r="AF120" s="31">
        <f t="shared" si="110"/>
        <v>56.04</v>
      </c>
      <c r="AG120" s="32">
        <v>212261.52</v>
      </c>
      <c r="AH120" s="31">
        <f t="shared" si="111"/>
        <v>212261.52</v>
      </c>
      <c r="AI120" s="36">
        <f t="shared" si="94"/>
        <v>0</v>
      </c>
      <c r="AJ120" s="38"/>
    </row>
    <row r="121" spans="1:36">
      <c r="A121" s="29" t="s">
        <v>38</v>
      </c>
      <c r="B121" s="29">
        <v>118</v>
      </c>
      <c r="C121" s="29" t="s">
        <v>266</v>
      </c>
      <c r="D121" s="29" t="s">
        <v>267</v>
      </c>
      <c r="E121" s="29">
        <v>222</v>
      </c>
      <c r="F121" s="29">
        <v>52</v>
      </c>
      <c r="G121" s="29">
        <v>1239</v>
      </c>
      <c r="H121" s="29">
        <v>1239</v>
      </c>
      <c r="I121" s="29">
        <v>1239</v>
      </c>
      <c r="J121" s="31">
        <f t="shared" si="96"/>
        <v>0</v>
      </c>
      <c r="K121" s="31">
        <v>332052</v>
      </c>
      <c r="L121" s="31">
        <v>332052</v>
      </c>
      <c r="M121" s="31">
        <v>332052</v>
      </c>
      <c r="N121" s="31">
        <f t="shared" si="97"/>
        <v>0</v>
      </c>
      <c r="O121" s="31">
        <f t="shared" si="106"/>
        <v>268</v>
      </c>
      <c r="P121" s="31">
        <v>268</v>
      </c>
      <c r="Q121" s="31">
        <f t="shared" si="107"/>
        <v>268</v>
      </c>
      <c r="R121" s="31">
        <f t="shared" si="98"/>
        <v>0</v>
      </c>
      <c r="S121" s="29">
        <v>2824</v>
      </c>
      <c r="T121" s="29">
        <v>2824</v>
      </c>
      <c r="U121" s="29">
        <v>2824</v>
      </c>
      <c r="V121" s="31">
        <f t="shared" si="99"/>
        <v>0</v>
      </c>
      <c r="W121" s="31">
        <v>696777</v>
      </c>
      <c r="X121" s="31">
        <v>696777</v>
      </c>
      <c r="Y121" s="31">
        <v>696777</v>
      </c>
      <c r="Z121" s="31">
        <f t="shared" si="100"/>
        <v>0</v>
      </c>
      <c r="AA121" s="31">
        <f t="shared" si="101"/>
        <v>246.734065155807</v>
      </c>
      <c r="AB121" s="31">
        <v>246.734065155807</v>
      </c>
      <c r="AC121" s="31">
        <f t="shared" si="102"/>
        <v>246.734065155807</v>
      </c>
      <c r="AD121" s="31">
        <f t="shared" si="103"/>
        <v>0</v>
      </c>
      <c r="AE121" s="31">
        <v>21.27</v>
      </c>
      <c r="AF121" s="31">
        <f t="shared" si="110"/>
        <v>21.27</v>
      </c>
      <c r="AG121" s="32">
        <v>60055</v>
      </c>
      <c r="AH121" s="31">
        <f t="shared" si="111"/>
        <v>60055</v>
      </c>
      <c r="AI121" s="36">
        <f t="shared" si="94"/>
        <v>0</v>
      </c>
      <c r="AJ121" s="38"/>
    </row>
    <row r="122" spans="1:36">
      <c r="A122" s="29" t="s">
        <v>38</v>
      </c>
      <c r="B122" s="29">
        <v>119</v>
      </c>
      <c r="C122" s="29" t="s">
        <v>268</v>
      </c>
      <c r="D122" s="29" t="s">
        <v>269</v>
      </c>
      <c r="E122" s="29">
        <v>216</v>
      </c>
      <c r="F122" s="29">
        <v>52</v>
      </c>
      <c r="G122" s="29">
        <v>2460</v>
      </c>
      <c r="H122" s="29">
        <v>2460</v>
      </c>
      <c r="I122" s="29">
        <v>2460</v>
      </c>
      <c r="J122" s="31">
        <f t="shared" si="96"/>
        <v>0</v>
      </c>
      <c r="K122" s="31">
        <v>435102.35</v>
      </c>
      <c r="L122" s="31">
        <v>435102.35</v>
      </c>
      <c r="M122" s="31">
        <v>435102.35</v>
      </c>
      <c r="N122" s="31">
        <f t="shared" si="97"/>
        <v>0</v>
      </c>
      <c r="O122" s="31">
        <f t="shared" si="106"/>
        <v>176.87087398374</v>
      </c>
      <c r="P122" s="31">
        <v>176.87087398374</v>
      </c>
      <c r="Q122" s="31">
        <f t="shared" si="107"/>
        <v>176.87087398374</v>
      </c>
      <c r="R122" s="31">
        <f t="shared" si="98"/>
        <v>0</v>
      </c>
      <c r="S122" s="29">
        <v>6609</v>
      </c>
      <c r="T122" s="29">
        <v>6609</v>
      </c>
      <c r="U122" s="29">
        <v>6609</v>
      </c>
      <c r="V122" s="31">
        <f t="shared" si="99"/>
        <v>0</v>
      </c>
      <c r="W122" s="31">
        <v>1351863.47</v>
      </c>
      <c r="X122" s="31">
        <v>1351863.47</v>
      </c>
      <c r="Y122" s="31">
        <v>1351863.47</v>
      </c>
      <c r="Z122" s="31">
        <f t="shared" si="100"/>
        <v>0</v>
      </c>
      <c r="AA122" s="31">
        <f t="shared" si="101"/>
        <v>204.548868210017</v>
      </c>
      <c r="AB122" s="31">
        <v>204.548868210017</v>
      </c>
      <c r="AC122" s="31">
        <f t="shared" si="102"/>
        <v>204.548868210017</v>
      </c>
      <c r="AD122" s="31">
        <f t="shared" si="103"/>
        <v>0</v>
      </c>
      <c r="AE122" s="31">
        <v>-27.68</v>
      </c>
      <c r="AF122" s="31">
        <f t="shared" si="110"/>
        <v>-27.68</v>
      </c>
      <c r="AG122" s="32">
        <v>0</v>
      </c>
      <c r="AH122" s="32">
        <v>0</v>
      </c>
      <c r="AI122" s="31">
        <f t="shared" si="94"/>
        <v>0</v>
      </c>
      <c r="AJ122" s="38" t="s">
        <v>132</v>
      </c>
    </row>
    <row r="123" spans="1:36">
      <c r="A123" s="41" t="s">
        <v>270</v>
      </c>
      <c r="B123" s="42"/>
      <c r="C123" s="42"/>
      <c r="D123" s="43"/>
      <c r="E123" s="29">
        <f t="shared" ref="E123:N123" si="112">SUM(E4:E122)</f>
        <v>24761</v>
      </c>
      <c r="F123" s="29"/>
      <c r="G123" s="29">
        <f t="shared" si="112"/>
        <v>195300.5</v>
      </c>
      <c r="H123" s="29">
        <f t="shared" si="112"/>
        <v>197547.5</v>
      </c>
      <c r="I123" s="29">
        <f t="shared" si="112"/>
        <v>172163</v>
      </c>
      <c r="J123" s="31">
        <f t="shared" si="112"/>
        <v>-23137.5</v>
      </c>
      <c r="K123" s="31">
        <f t="shared" si="112"/>
        <v>52231451.8048</v>
      </c>
      <c r="L123" s="31">
        <f t="shared" si="112"/>
        <v>52762963.4148</v>
      </c>
      <c r="M123" s="31">
        <f t="shared" si="112"/>
        <v>52891475.1362</v>
      </c>
      <c r="N123" s="31">
        <f t="shared" si="112"/>
        <v>128511.72</v>
      </c>
      <c r="O123" s="31"/>
      <c r="P123" s="31"/>
      <c r="Q123" s="31"/>
      <c r="R123" s="31"/>
      <c r="S123" s="29">
        <f t="shared" ref="S123:Z123" si="113">SUM(S4:S122)</f>
        <v>320738.5</v>
      </c>
      <c r="T123" s="29">
        <f t="shared" si="113"/>
        <v>324787.5</v>
      </c>
      <c r="U123" s="29">
        <f t="shared" si="113"/>
        <v>324787.5</v>
      </c>
      <c r="V123" s="31">
        <f t="shared" si="113"/>
        <v>0</v>
      </c>
      <c r="W123" s="31">
        <f t="shared" si="113"/>
        <v>95965504.4158</v>
      </c>
      <c r="X123" s="31">
        <f t="shared" si="113"/>
        <v>96099789.0358</v>
      </c>
      <c r="Y123" s="31">
        <f t="shared" si="113"/>
        <v>95650896.5878</v>
      </c>
      <c r="Z123" s="31">
        <f t="shared" si="113"/>
        <v>-448892.45</v>
      </c>
      <c r="AA123" s="31"/>
      <c r="AB123" s="31"/>
      <c r="AC123" s="31"/>
      <c r="AD123" s="31"/>
      <c r="AE123" s="31"/>
      <c r="AF123" s="31"/>
      <c r="AG123" s="32">
        <f>SUM(AG4:AG122)</f>
        <v>16353782.64</v>
      </c>
      <c r="AH123" s="32">
        <f>SUM(AH4:AH122)</f>
        <v>16353782.64</v>
      </c>
      <c r="AI123" s="36">
        <f>SUM(AI4:AI122)</f>
        <v>0</v>
      </c>
      <c r="AJ123" s="31"/>
    </row>
    <row r="124" spans="11:23">
      <c r="K124" s="44"/>
      <c r="W124" s="45"/>
    </row>
    <row r="127" spans="12:12">
      <c r="L127" s="45"/>
    </row>
    <row r="128" spans="24:25">
      <c r="X128" s="45"/>
      <c r="Y128" s="45"/>
    </row>
    <row r="136" spans="15:15">
      <c r="O136" s="46"/>
    </row>
    <row r="138" spans="15:15">
      <c r="O138" s="46"/>
    </row>
    <row r="140" spans="15:15">
      <c r="O140" s="47"/>
    </row>
    <row r="1048487" spans="5:5">
      <c r="E1048487" s="27"/>
    </row>
    <row r="1048488" spans="5:5">
      <c r="E1048488" s="27"/>
    </row>
    <row r="1048489" spans="5:5">
      <c r="E1048489" s="29"/>
    </row>
    <row r="1048490" spans="5:5">
      <c r="E1048490" s="29"/>
    </row>
    <row r="1048491" spans="5:5">
      <c r="E1048491" s="29"/>
    </row>
    <row r="1048492" spans="5:5">
      <c r="E1048492" s="29"/>
    </row>
    <row r="1048493" spans="5:5">
      <c r="E1048493" s="29"/>
    </row>
    <row r="1048494" spans="5:5">
      <c r="E1048494" s="29"/>
    </row>
    <row r="1048495" spans="5:5">
      <c r="E1048495" s="29"/>
    </row>
    <row r="1048496" spans="5:5">
      <c r="E1048496" s="29"/>
    </row>
    <row r="1048497" spans="5:5">
      <c r="E1048497" s="29"/>
    </row>
    <row r="1048498" spans="5:5">
      <c r="E1048498" s="29"/>
    </row>
    <row r="1048499" spans="5:5">
      <c r="E1048499" s="29"/>
    </row>
    <row r="1048500" spans="5:5">
      <c r="E1048500" s="29"/>
    </row>
    <row r="1048501" spans="5:5">
      <c r="E1048501" s="29"/>
    </row>
    <row r="1048502" spans="5:5">
      <c r="E1048502" s="29"/>
    </row>
    <row r="1048503" spans="5:5">
      <c r="E1048503" s="29"/>
    </row>
    <row r="1048504" spans="5:5">
      <c r="E1048504" s="29"/>
    </row>
    <row r="1048505" spans="5:5">
      <c r="E1048505" s="29"/>
    </row>
    <row r="1048506" spans="5:5">
      <c r="E1048506" s="29"/>
    </row>
    <row r="1048507" spans="5:5">
      <c r="E1048507" s="29"/>
    </row>
    <row r="1048508" spans="5:5">
      <c r="E1048508" s="29"/>
    </row>
    <row r="1048509" spans="5:5">
      <c r="E1048509" s="29"/>
    </row>
    <row r="1048510" spans="5:5">
      <c r="E1048510" s="29"/>
    </row>
    <row r="1048511" spans="5:5">
      <c r="E1048511" s="29"/>
    </row>
    <row r="1048512" spans="5:5">
      <c r="E1048512" s="29"/>
    </row>
    <row r="1048513" spans="5:5">
      <c r="E1048513" s="29"/>
    </row>
    <row r="1048514" spans="5:5">
      <c r="E1048514" s="29"/>
    </row>
    <row r="1048515" spans="5:5">
      <c r="E1048515" s="29"/>
    </row>
    <row r="1048516" spans="5:5">
      <c r="E1048516" s="29"/>
    </row>
    <row r="1048517" spans="5:5">
      <c r="E1048517" s="29"/>
    </row>
  </sheetData>
  <autoFilter xmlns:etc="http://www.wps.cn/officeDocument/2017/etCustomData" ref="A3:AJ123" etc:filterBottomFollowUsedRange="0">
    <extLst/>
  </autoFilter>
  <mergeCells count="17">
    <mergeCell ref="A1:AJ1"/>
    <mergeCell ref="H2:I2"/>
    <mergeCell ref="L2:M2"/>
    <mergeCell ref="O2:R2"/>
    <mergeCell ref="T2:U2"/>
    <mergeCell ref="W2:Y2"/>
    <mergeCell ref="AA2:AD2"/>
    <mergeCell ref="AE2:AF2"/>
    <mergeCell ref="AG2:AI2"/>
    <mergeCell ref="A2:A3"/>
    <mergeCell ref="B2:B3"/>
    <mergeCell ref="C2:C3"/>
    <mergeCell ref="D2:D3"/>
    <mergeCell ref="E2:E3"/>
    <mergeCell ref="E1048487:E1048488"/>
    <mergeCell ref="F2:F3"/>
    <mergeCell ref="AJ2:AJ3"/>
  </mergeCells>
  <conditionalFormatting sqref="D2:D1048576">
    <cfRule type="duplicateValues" dxfId="0" priority="1"/>
  </conditionalFormatting>
  <conditionalFormatting sqref="C2:C122 C124:C1048576">
    <cfRule type="duplicateValues" dxfId="0" priority="2"/>
  </conditionalFormatting>
  <printOptions horizontalCentered="1"/>
  <pageMargins left="0.15748031496063" right="0.15748031496063" top="0.590551181102362" bottom="0.590551181102362" header="0.31496062992126" footer="0.31496062992126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H6" sqref="H6"/>
    </sheetView>
  </sheetViews>
  <sheetFormatPr defaultColWidth="9" defaultRowHeight="16.5"/>
  <cols>
    <col min="1" max="1" width="14.4074074074074" customWidth="1"/>
    <col min="2" max="2" width="13.2962962962963" customWidth="1"/>
    <col min="4" max="4" width="5.17777777777778" customWidth="1"/>
    <col min="5" max="5" width="8.05925925925926" customWidth="1"/>
    <col min="6" max="6" width="6.52592592592593" customWidth="1"/>
    <col min="7" max="7" width="14.3481481481481" customWidth="1"/>
    <col min="8" max="8" width="16" customWidth="1"/>
    <col min="9" max="9" width="12.7037037037037" customWidth="1"/>
  </cols>
  <sheetData>
    <row r="1" ht="36.4" customHeight="1" spans="1:9">
      <c r="A1" s="8" t="s">
        <v>271</v>
      </c>
      <c r="B1" s="9"/>
      <c r="C1" s="9"/>
      <c r="D1" s="9"/>
      <c r="E1" s="9"/>
      <c r="F1" s="9"/>
      <c r="G1" s="9"/>
      <c r="H1" s="9"/>
      <c r="I1" s="9"/>
    </row>
    <row r="2" ht="27" spans="1:9">
      <c r="A2" s="10" t="s">
        <v>3</v>
      </c>
      <c r="B2" s="10" t="s">
        <v>4</v>
      </c>
      <c r="C2" s="10" t="s">
        <v>272</v>
      </c>
      <c r="D2" s="10" t="s">
        <v>273</v>
      </c>
      <c r="E2" s="10" t="s">
        <v>274</v>
      </c>
      <c r="F2" s="10" t="s">
        <v>6</v>
      </c>
      <c r="G2" s="11" t="s">
        <v>275</v>
      </c>
      <c r="H2" s="11" t="s">
        <v>276</v>
      </c>
      <c r="I2" s="11" t="s">
        <v>277</v>
      </c>
    </row>
    <row r="3" ht="24" spans="1:9">
      <c r="A3" s="12" t="s">
        <v>90</v>
      </c>
      <c r="B3" s="12" t="s">
        <v>91</v>
      </c>
      <c r="C3" s="12" t="s">
        <v>278</v>
      </c>
      <c r="D3" s="12" t="s">
        <v>279</v>
      </c>
      <c r="E3" s="12" t="s">
        <v>280</v>
      </c>
      <c r="F3" s="12">
        <v>52</v>
      </c>
      <c r="G3" s="13">
        <v>84988.8</v>
      </c>
      <c r="H3" s="14">
        <v>84988.8</v>
      </c>
      <c r="I3" s="14">
        <f>G3-H3</f>
        <v>0</v>
      </c>
    </row>
    <row r="4" ht="24" spans="1:13">
      <c r="A4" s="12" t="s">
        <v>102</v>
      </c>
      <c r="B4" s="12" t="s">
        <v>103</v>
      </c>
      <c r="C4" s="12" t="s">
        <v>281</v>
      </c>
      <c r="D4" s="12" t="s">
        <v>279</v>
      </c>
      <c r="E4" s="12" t="s">
        <v>280</v>
      </c>
      <c r="F4" s="12">
        <v>52</v>
      </c>
      <c r="G4" s="13">
        <v>89856</v>
      </c>
      <c r="H4" s="13">
        <v>89856</v>
      </c>
      <c r="I4" s="14">
        <f t="shared" ref="I4:I25" si="0">G4-H4</f>
        <v>0</v>
      </c>
      <c r="M4" s="20"/>
    </row>
    <row r="5" ht="24" spans="1:9">
      <c r="A5" s="12" t="s">
        <v>108</v>
      </c>
      <c r="B5" s="12" t="s">
        <v>282</v>
      </c>
      <c r="C5" s="12" t="s">
        <v>283</v>
      </c>
      <c r="D5" s="12" t="s">
        <v>279</v>
      </c>
      <c r="E5" s="12" t="s">
        <v>280</v>
      </c>
      <c r="F5" s="12">
        <v>52</v>
      </c>
      <c r="G5" s="13">
        <v>74131.2</v>
      </c>
      <c r="H5" s="13">
        <v>74131.2</v>
      </c>
      <c r="I5" s="14">
        <f t="shared" si="0"/>
        <v>0</v>
      </c>
    </row>
    <row r="6" ht="24" spans="1:9">
      <c r="A6" s="12" t="s">
        <v>112</v>
      </c>
      <c r="B6" s="12" t="s">
        <v>113</v>
      </c>
      <c r="C6" s="12" t="s">
        <v>284</v>
      </c>
      <c r="D6" s="12" t="s">
        <v>285</v>
      </c>
      <c r="E6" s="12" t="s">
        <v>280</v>
      </c>
      <c r="F6" s="12">
        <v>52</v>
      </c>
      <c r="G6" s="13">
        <v>410904</v>
      </c>
      <c r="H6" s="14">
        <v>410904</v>
      </c>
      <c r="I6" s="14">
        <f t="shared" si="0"/>
        <v>0</v>
      </c>
    </row>
    <row r="7" ht="24" spans="1:9">
      <c r="A7" s="12" t="s">
        <v>116</v>
      </c>
      <c r="B7" s="12" t="s">
        <v>117</v>
      </c>
      <c r="C7" s="12" t="s">
        <v>286</v>
      </c>
      <c r="D7" s="12" t="s">
        <v>285</v>
      </c>
      <c r="E7" s="12" t="s">
        <v>280</v>
      </c>
      <c r="F7" s="12">
        <v>52</v>
      </c>
      <c r="G7" s="13">
        <v>311688</v>
      </c>
      <c r="H7" s="13">
        <v>311688</v>
      </c>
      <c r="I7" s="14">
        <f t="shared" si="0"/>
        <v>0</v>
      </c>
    </row>
    <row r="8" ht="24" spans="1:9">
      <c r="A8" s="12" t="s">
        <v>128</v>
      </c>
      <c r="B8" s="12" t="s">
        <v>129</v>
      </c>
      <c r="C8" s="12" t="s">
        <v>287</v>
      </c>
      <c r="D8" s="12" t="s">
        <v>279</v>
      </c>
      <c r="E8" s="12" t="s">
        <v>280</v>
      </c>
      <c r="F8" s="12">
        <v>52</v>
      </c>
      <c r="G8" s="13">
        <v>71884.8</v>
      </c>
      <c r="H8" s="14">
        <v>71884.8</v>
      </c>
      <c r="I8" s="14">
        <f t="shared" si="0"/>
        <v>0</v>
      </c>
    </row>
    <row r="9" s="7" customFormat="1" ht="24" spans="1:9">
      <c r="A9" s="15" t="s">
        <v>130</v>
      </c>
      <c r="B9" s="15" t="s">
        <v>131</v>
      </c>
      <c r="C9" s="15" t="s">
        <v>288</v>
      </c>
      <c r="D9" s="15" t="s">
        <v>279</v>
      </c>
      <c r="E9" s="15" t="s">
        <v>280</v>
      </c>
      <c r="F9" s="15">
        <v>52</v>
      </c>
      <c r="G9" s="16">
        <v>71884.8</v>
      </c>
      <c r="H9" s="17">
        <v>20000</v>
      </c>
      <c r="I9" s="17">
        <f t="shared" si="0"/>
        <v>51884.8</v>
      </c>
    </row>
    <row r="10" ht="24" spans="1:9">
      <c r="A10" s="12" t="s">
        <v>133</v>
      </c>
      <c r="B10" s="12" t="s">
        <v>134</v>
      </c>
      <c r="C10" s="12" t="s">
        <v>288</v>
      </c>
      <c r="D10" s="12" t="s">
        <v>279</v>
      </c>
      <c r="E10" s="12" t="s">
        <v>280</v>
      </c>
      <c r="F10" s="12">
        <v>52</v>
      </c>
      <c r="G10" s="13">
        <v>51667.2</v>
      </c>
      <c r="H10" s="13">
        <v>51667.2</v>
      </c>
      <c r="I10" s="14">
        <f t="shared" si="0"/>
        <v>0</v>
      </c>
    </row>
    <row r="11" ht="24" spans="1:9">
      <c r="A11" s="12" t="s">
        <v>135</v>
      </c>
      <c r="B11" s="12" t="s">
        <v>136</v>
      </c>
      <c r="C11" s="12" t="s">
        <v>289</v>
      </c>
      <c r="D11" s="12" t="s">
        <v>279</v>
      </c>
      <c r="E11" s="12" t="s">
        <v>280</v>
      </c>
      <c r="F11" s="12">
        <v>52</v>
      </c>
      <c r="G11" s="13">
        <v>48297.6</v>
      </c>
      <c r="H11" s="14">
        <v>48297.6</v>
      </c>
      <c r="I11" s="14">
        <f t="shared" si="0"/>
        <v>0</v>
      </c>
    </row>
    <row r="12" ht="36" spans="1:9">
      <c r="A12" s="12" t="s">
        <v>290</v>
      </c>
      <c r="B12" s="12" t="s">
        <v>140</v>
      </c>
      <c r="C12" s="12" t="s">
        <v>288</v>
      </c>
      <c r="D12" s="12" t="s">
        <v>279</v>
      </c>
      <c r="E12" s="12" t="s">
        <v>280</v>
      </c>
      <c r="F12" s="12">
        <v>52</v>
      </c>
      <c r="G12" s="13">
        <v>16848</v>
      </c>
      <c r="H12" s="14">
        <v>16848</v>
      </c>
      <c r="I12" s="14">
        <f t="shared" si="0"/>
        <v>0</v>
      </c>
    </row>
    <row r="13" ht="24" spans="1:9">
      <c r="A13" s="12" t="s">
        <v>143</v>
      </c>
      <c r="B13" s="12" t="s">
        <v>144</v>
      </c>
      <c r="C13" s="12" t="s">
        <v>288</v>
      </c>
      <c r="D13" s="12" t="s">
        <v>285</v>
      </c>
      <c r="E13" s="12" t="s">
        <v>280</v>
      </c>
      <c r="F13" s="12">
        <v>52</v>
      </c>
      <c r="G13" s="13">
        <v>623376</v>
      </c>
      <c r="H13" s="13">
        <v>623376</v>
      </c>
      <c r="I13" s="14">
        <f t="shared" si="0"/>
        <v>0</v>
      </c>
    </row>
    <row r="14" ht="36" spans="1:9">
      <c r="A14" s="12" t="s">
        <v>145</v>
      </c>
      <c r="B14" s="12" t="s">
        <v>146</v>
      </c>
      <c r="C14" s="12" t="s">
        <v>287</v>
      </c>
      <c r="D14" s="12" t="s">
        <v>285</v>
      </c>
      <c r="E14" s="12" t="s">
        <v>280</v>
      </c>
      <c r="F14" s="12">
        <v>52</v>
      </c>
      <c r="G14" s="13">
        <v>299520</v>
      </c>
      <c r="H14" s="14">
        <v>299520</v>
      </c>
      <c r="I14" s="14">
        <f t="shared" si="0"/>
        <v>0</v>
      </c>
    </row>
    <row r="15" ht="24" spans="1:9">
      <c r="A15" s="12" t="s">
        <v>149</v>
      </c>
      <c r="B15" s="12" t="s">
        <v>150</v>
      </c>
      <c r="C15" s="12" t="s">
        <v>291</v>
      </c>
      <c r="D15" s="12" t="s">
        <v>279</v>
      </c>
      <c r="E15" s="12" t="s">
        <v>280</v>
      </c>
      <c r="F15" s="12">
        <v>52</v>
      </c>
      <c r="G15" s="13">
        <v>32198.4</v>
      </c>
      <c r="H15" s="13">
        <v>32198.4</v>
      </c>
      <c r="I15" s="14">
        <f t="shared" si="0"/>
        <v>0</v>
      </c>
    </row>
    <row r="16" ht="24" spans="1:9">
      <c r="A16" s="12" t="s">
        <v>153</v>
      </c>
      <c r="B16" s="12" t="s">
        <v>154</v>
      </c>
      <c r="C16" s="12" t="s">
        <v>292</v>
      </c>
      <c r="D16" s="12" t="s">
        <v>279</v>
      </c>
      <c r="E16" s="12" t="s">
        <v>280</v>
      </c>
      <c r="F16" s="12">
        <v>52</v>
      </c>
      <c r="G16" s="13">
        <v>56534.4</v>
      </c>
      <c r="H16" s="13">
        <v>56534.4</v>
      </c>
      <c r="I16" s="14">
        <f t="shared" si="0"/>
        <v>0</v>
      </c>
    </row>
    <row r="17" ht="24" spans="1:9">
      <c r="A17" s="12" t="s">
        <v>155</v>
      </c>
      <c r="B17" s="12" t="s">
        <v>156</v>
      </c>
      <c r="C17" s="12" t="s">
        <v>293</v>
      </c>
      <c r="D17" s="12" t="s">
        <v>285</v>
      </c>
      <c r="E17" s="12" t="s">
        <v>280</v>
      </c>
      <c r="F17" s="12">
        <v>52</v>
      </c>
      <c r="G17" s="13">
        <v>260208</v>
      </c>
      <c r="H17" s="13">
        <v>260208</v>
      </c>
      <c r="I17" s="14">
        <f t="shared" si="0"/>
        <v>0</v>
      </c>
    </row>
    <row r="18" spans="1:9">
      <c r="A18" s="12" t="s">
        <v>159</v>
      </c>
      <c r="B18" s="12" t="s">
        <v>159</v>
      </c>
      <c r="C18" s="12" t="s">
        <v>294</v>
      </c>
      <c r="D18" s="12" t="s">
        <v>279</v>
      </c>
      <c r="E18" s="12" t="s">
        <v>280</v>
      </c>
      <c r="F18" s="12">
        <v>52</v>
      </c>
      <c r="G18" s="13">
        <v>78998.4</v>
      </c>
      <c r="H18" s="14">
        <v>78998.4</v>
      </c>
      <c r="I18" s="14">
        <f t="shared" si="0"/>
        <v>0</v>
      </c>
    </row>
    <row r="19" ht="24" spans="1:9">
      <c r="A19" s="12" t="s">
        <v>160</v>
      </c>
      <c r="B19" s="12" t="s">
        <v>161</v>
      </c>
      <c r="C19" s="12" t="s">
        <v>295</v>
      </c>
      <c r="D19" s="12" t="s">
        <v>279</v>
      </c>
      <c r="E19" s="12" t="s">
        <v>280</v>
      </c>
      <c r="F19" s="12">
        <v>52</v>
      </c>
      <c r="G19" s="13">
        <v>41932.8</v>
      </c>
      <c r="H19" s="13">
        <v>41932.8</v>
      </c>
      <c r="I19" s="14">
        <f t="shared" si="0"/>
        <v>0</v>
      </c>
    </row>
    <row r="20" ht="24" spans="1:9">
      <c r="A20" s="12" t="s">
        <v>162</v>
      </c>
      <c r="B20" s="12" t="s">
        <v>163</v>
      </c>
      <c r="C20" s="12" t="s">
        <v>295</v>
      </c>
      <c r="D20" s="12" t="s">
        <v>279</v>
      </c>
      <c r="E20" s="12" t="s">
        <v>280</v>
      </c>
      <c r="F20" s="12">
        <v>52</v>
      </c>
      <c r="G20" s="13">
        <v>62899.2</v>
      </c>
      <c r="H20" s="13">
        <v>62899.2</v>
      </c>
      <c r="I20" s="14">
        <f t="shared" si="0"/>
        <v>0</v>
      </c>
    </row>
    <row r="21" ht="24" spans="1:9">
      <c r="A21" s="12" t="s">
        <v>164</v>
      </c>
      <c r="B21" s="12" t="s">
        <v>165</v>
      </c>
      <c r="C21" s="12" t="s">
        <v>296</v>
      </c>
      <c r="D21" s="12" t="s">
        <v>279</v>
      </c>
      <c r="E21" s="12" t="s">
        <v>280</v>
      </c>
      <c r="F21" s="12">
        <v>52</v>
      </c>
      <c r="G21" s="13">
        <v>89107.2</v>
      </c>
      <c r="H21" s="14">
        <v>89107.2</v>
      </c>
      <c r="I21" s="14">
        <f t="shared" si="0"/>
        <v>0</v>
      </c>
    </row>
    <row r="22" ht="24" spans="1:9">
      <c r="A22" s="12" t="s">
        <v>166</v>
      </c>
      <c r="B22" s="12" t="s">
        <v>167</v>
      </c>
      <c r="C22" s="12" t="s">
        <v>297</v>
      </c>
      <c r="D22" s="12" t="s">
        <v>279</v>
      </c>
      <c r="E22" s="12" t="s">
        <v>280</v>
      </c>
      <c r="F22" s="12">
        <v>52</v>
      </c>
      <c r="G22" s="13">
        <v>47548.8</v>
      </c>
      <c r="H22" s="13">
        <v>47548.8</v>
      </c>
      <c r="I22" s="14">
        <f t="shared" si="0"/>
        <v>0</v>
      </c>
    </row>
    <row r="23" ht="24" spans="1:9">
      <c r="A23" s="12" t="s">
        <v>240</v>
      </c>
      <c r="B23" s="12" t="s">
        <v>241</v>
      </c>
      <c r="C23" s="12" t="s">
        <v>298</v>
      </c>
      <c r="D23" s="12" t="s">
        <v>285</v>
      </c>
      <c r="E23" s="12" t="s">
        <v>280</v>
      </c>
      <c r="F23" s="12">
        <v>52</v>
      </c>
      <c r="G23" s="13">
        <v>154440</v>
      </c>
      <c r="H23" s="14">
        <v>154440</v>
      </c>
      <c r="I23" s="14">
        <f t="shared" si="0"/>
        <v>0</v>
      </c>
    </row>
    <row r="24" ht="24" spans="1:9">
      <c r="A24" s="12" t="s">
        <v>242</v>
      </c>
      <c r="B24" s="12" t="s">
        <v>243</v>
      </c>
      <c r="C24" s="12" t="s">
        <v>299</v>
      </c>
      <c r="D24" s="12" t="s">
        <v>279</v>
      </c>
      <c r="E24" s="12" t="s">
        <v>280</v>
      </c>
      <c r="F24" s="12">
        <v>52</v>
      </c>
      <c r="G24" s="13">
        <v>43804.8</v>
      </c>
      <c r="H24" s="14">
        <v>43804.8</v>
      </c>
      <c r="I24" s="14">
        <f t="shared" si="0"/>
        <v>0</v>
      </c>
    </row>
    <row r="25" ht="24" spans="1:9">
      <c r="A25" s="12" t="s">
        <v>268</v>
      </c>
      <c r="B25" s="12" t="s">
        <v>269</v>
      </c>
      <c r="C25" s="12" t="s">
        <v>300</v>
      </c>
      <c r="D25" s="12" t="s">
        <v>285</v>
      </c>
      <c r="E25" s="12" t="s">
        <v>280</v>
      </c>
      <c r="F25" s="12">
        <v>52</v>
      </c>
      <c r="G25" s="13">
        <v>202176</v>
      </c>
      <c r="H25" s="13">
        <v>202176</v>
      </c>
      <c r="I25" s="14">
        <f t="shared" si="0"/>
        <v>0</v>
      </c>
    </row>
    <row r="26" spans="1:9">
      <c r="A26" s="18" t="s">
        <v>301</v>
      </c>
      <c r="B26" s="18"/>
      <c r="C26" s="18"/>
      <c r="D26" s="18"/>
      <c r="E26" s="18"/>
      <c r="F26" s="18"/>
      <c r="G26" s="19">
        <f>SUM(G3:G25)</f>
        <v>3224894.4</v>
      </c>
      <c r="H26" s="19">
        <f>SUM(H3:H25)</f>
        <v>3173009.6</v>
      </c>
      <c r="I26" s="19">
        <f>SUM(I3:I25)</f>
        <v>51884.8</v>
      </c>
    </row>
  </sheetData>
  <mergeCells count="2">
    <mergeCell ref="A1:I1"/>
    <mergeCell ref="A26:F26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4" sqref="E4:E16"/>
    </sheetView>
  </sheetViews>
  <sheetFormatPr defaultColWidth="9" defaultRowHeight="16.5"/>
  <cols>
    <col min="1" max="1" width="17.1185185185185" customWidth="1"/>
    <col min="2" max="2" width="14" customWidth="1"/>
    <col min="3" max="3" width="10.8814814814815" customWidth="1"/>
    <col min="5" max="5" width="26.2962962962963" customWidth="1"/>
    <col min="6" max="6" width="12.237037037037" customWidth="1"/>
    <col min="7" max="7" width="10.762962962963" customWidth="1"/>
    <col min="9" max="9" width="16.6444444444444" customWidth="1"/>
    <col min="10" max="11" width="15.2962962962963" customWidth="1"/>
  </cols>
  <sheetData>
    <row r="1" spans="1:11">
      <c r="A1" s="1" t="s">
        <v>302</v>
      </c>
      <c r="B1" s="1"/>
      <c r="C1" s="1"/>
      <c r="E1" s="1" t="s">
        <v>303</v>
      </c>
      <c r="F1" s="1"/>
      <c r="G1" s="1"/>
      <c r="I1" s="1" t="s">
        <v>304</v>
      </c>
      <c r="J1" s="1"/>
      <c r="K1" s="1"/>
    </row>
    <row r="2" spans="1:11">
      <c r="A2" s="2" t="s">
        <v>305</v>
      </c>
      <c r="B2" s="2" t="s">
        <v>306</v>
      </c>
      <c r="C2" s="2" t="s">
        <v>307</v>
      </c>
      <c r="E2" s="2" t="s">
        <v>308</v>
      </c>
      <c r="F2" s="2" t="s">
        <v>306</v>
      </c>
      <c r="G2" s="2" t="s">
        <v>307</v>
      </c>
      <c r="I2" s="2" t="s">
        <v>305</v>
      </c>
      <c r="J2" s="2" t="s">
        <v>306</v>
      </c>
      <c r="K2" s="2" t="s">
        <v>307</v>
      </c>
    </row>
    <row r="3" spans="1:11">
      <c r="A3" s="3">
        <v>1317607.98</v>
      </c>
      <c r="B3" s="3">
        <v>1338688.28</v>
      </c>
      <c r="C3" s="4">
        <f>A3-B3</f>
        <v>-21080.3</v>
      </c>
      <c r="E3" s="5">
        <v>954005.22</v>
      </c>
      <c r="F3" s="5">
        <v>990316.22</v>
      </c>
      <c r="G3" s="6">
        <f>E3-F3</f>
        <v>-36311</v>
      </c>
      <c r="I3" s="5">
        <v>1789497.55</v>
      </c>
      <c r="J3" s="5">
        <v>1815174.87</v>
      </c>
      <c r="K3" s="6">
        <f>I3-J3</f>
        <v>-25677.3200000001</v>
      </c>
    </row>
    <row r="4" spans="1:11">
      <c r="A4" s="1" t="s">
        <v>302</v>
      </c>
      <c r="B4" s="1" t="s">
        <v>309</v>
      </c>
      <c r="C4" s="6">
        <v>3505.58</v>
      </c>
      <c r="E4" s="1" t="s">
        <v>303</v>
      </c>
      <c r="F4" s="1" t="s">
        <v>309</v>
      </c>
      <c r="G4" s="6">
        <v>5762.2</v>
      </c>
      <c r="I4" s="1" t="s">
        <v>304</v>
      </c>
      <c r="J4" s="1" t="s">
        <v>309</v>
      </c>
      <c r="K4" s="6">
        <v>1819.79</v>
      </c>
    </row>
    <row r="5" spans="1:11">
      <c r="A5" s="1"/>
      <c r="B5" s="1"/>
      <c r="C5" s="6">
        <v>1339.65</v>
      </c>
      <c r="E5" s="1"/>
      <c r="F5" s="1"/>
      <c r="G5" s="6">
        <v>7091.88</v>
      </c>
      <c r="I5" s="1"/>
      <c r="J5" s="1"/>
      <c r="K5" s="6">
        <v>3384.02</v>
      </c>
    </row>
    <row r="6" spans="1:11">
      <c r="A6" s="1"/>
      <c r="B6" s="1"/>
      <c r="C6" s="6">
        <v>55.95</v>
      </c>
      <c r="E6" s="1"/>
      <c r="F6" s="1"/>
      <c r="G6" s="6">
        <v>4485.94</v>
      </c>
      <c r="I6" s="1"/>
      <c r="J6" s="1"/>
      <c r="K6" s="6">
        <v>3163.34</v>
      </c>
    </row>
    <row r="7" spans="1:11">
      <c r="A7" s="1"/>
      <c r="B7" s="1"/>
      <c r="C7" s="6">
        <v>2557.18</v>
      </c>
      <c r="E7" s="1"/>
      <c r="F7" s="1"/>
      <c r="G7" s="6">
        <v>6219.63</v>
      </c>
      <c r="I7" s="1"/>
      <c r="J7" s="1"/>
      <c r="K7" s="6">
        <v>3945.56</v>
      </c>
    </row>
    <row r="8" spans="1:11">
      <c r="A8" s="1"/>
      <c r="B8" s="1"/>
      <c r="C8" s="6">
        <v>3832.1</v>
      </c>
      <c r="E8" s="1"/>
      <c r="F8" s="1"/>
      <c r="G8" s="6">
        <v>609.49</v>
      </c>
      <c r="I8" s="1"/>
      <c r="J8" s="1"/>
      <c r="K8" s="6">
        <v>214.8</v>
      </c>
    </row>
    <row r="9" spans="1:11">
      <c r="A9" s="1"/>
      <c r="B9" s="1"/>
      <c r="C9" s="6">
        <v>12.17</v>
      </c>
      <c r="E9" s="1"/>
      <c r="F9" s="1" t="s">
        <v>310</v>
      </c>
      <c r="G9" s="6">
        <v>127.93</v>
      </c>
      <c r="I9" s="1"/>
      <c r="J9" s="1"/>
      <c r="K9" s="6">
        <v>5598.47</v>
      </c>
    </row>
    <row r="10" spans="1:11">
      <c r="A10" s="1"/>
      <c r="B10" s="1"/>
      <c r="C10" s="6">
        <v>504.99</v>
      </c>
      <c r="E10" s="1"/>
      <c r="F10" s="1"/>
      <c r="G10" s="6">
        <v>372.86</v>
      </c>
      <c r="I10" s="1"/>
      <c r="J10" s="1"/>
      <c r="K10" s="6">
        <v>111.34</v>
      </c>
    </row>
    <row r="11" spans="1:11">
      <c r="A11" s="1"/>
      <c r="B11" s="1" t="s">
        <v>310</v>
      </c>
      <c r="C11" s="6">
        <v>2570.94</v>
      </c>
      <c r="E11" s="1"/>
      <c r="F11" s="1"/>
      <c r="G11" s="6">
        <v>691.06</v>
      </c>
      <c r="I11" s="1"/>
      <c r="J11" s="1" t="s">
        <v>310</v>
      </c>
      <c r="K11" s="6">
        <v>327.72</v>
      </c>
    </row>
    <row r="12" spans="1:11">
      <c r="A12" s="1"/>
      <c r="B12" s="1"/>
      <c r="C12" s="6">
        <v>2463.89</v>
      </c>
      <c r="E12" s="1"/>
      <c r="F12" s="1"/>
      <c r="G12" s="6">
        <v>1279.21</v>
      </c>
      <c r="I12" s="1"/>
      <c r="J12" s="1"/>
      <c r="K12" s="6">
        <v>264.56</v>
      </c>
    </row>
    <row r="13" spans="1:11">
      <c r="A13" s="1"/>
      <c r="B13" s="1"/>
      <c r="C13" s="6">
        <v>1085.22</v>
      </c>
      <c r="E13" s="1"/>
      <c r="F13" s="1" t="s">
        <v>311</v>
      </c>
      <c r="G13" s="6">
        <v>9234.5</v>
      </c>
      <c r="I13" s="1"/>
      <c r="J13" s="1"/>
      <c r="K13" s="6">
        <v>514.85</v>
      </c>
    </row>
    <row r="14" spans="1:11">
      <c r="A14" s="1"/>
      <c r="B14" s="1"/>
      <c r="C14" s="6">
        <v>729.93</v>
      </c>
      <c r="E14" s="1"/>
      <c r="F14" s="1" t="s">
        <v>312</v>
      </c>
      <c r="G14" s="6">
        <v>445.32</v>
      </c>
      <c r="I14" s="1"/>
      <c r="J14" s="1"/>
      <c r="K14" s="6">
        <v>645.47</v>
      </c>
    </row>
    <row r="15" spans="1:11">
      <c r="A15" s="1"/>
      <c r="B15" s="1" t="s">
        <v>311</v>
      </c>
      <c r="C15" s="6">
        <v>2199.17</v>
      </c>
      <c r="E15" s="1"/>
      <c r="F15" s="1"/>
      <c r="G15" s="6">
        <v>-9.02</v>
      </c>
      <c r="I15" s="1"/>
      <c r="J15" s="1"/>
      <c r="K15" s="6">
        <v>297.17</v>
      </c>
    </row>
    <row r="16" spans="1:11">
      <c r="A16" s="1"/>
      <c r="B16" s="1" t="s">
        <v>312</v>
      </c>
      <c r="C16" s="6">
        <v>231.17</v>
      </c>
      <c r="E16" s="1"/>
      <c r="F16" s="1" t="s">
        <v>301</v>
      </c>
      <c r="G16" s="6">
        <f>SUM(G4:G15)</f>
        <v>36311</v>
      </c>
      <c r="I16" s="1"/>
      <c r="J16" s="1" t="s">
        <v>311</v>
      </c>
      <c r="K16" s="6">
        <v>5247.07</v>
      </c>
    </row>
    <row r="17" spans="1:11">
      <c r="A17" s="1"/>
      <c r="B17" s="1"/>
      <c r="C17" s="6">
        <v>-7.64</v>
      </c>
      <c r="I17" s="1"/>
      <c r="J17" s="1" t="s">
        <v>312</v>
      </c>
      <c r="K17" s="6">
        <v>143.16</v>
      </c>
    </row>
    <row r="18" spans="1:11">
      <c r="A18" s="1"/>
      <c r="B18" s="1" t="s">
        <v>301</v>
      </c>
      <c r="C18" s="6">
        <f>SUM(C4:C17)</f>
        <v>21080.3</v>
      </c>
      <c r="I18" s="1"/>
      <c r="J18" s="1" t="s">
        <v>301</v>
      </c>
      <c r="K18" s="6">
        <f>SUM(K4:K17)</f>
        <v>25677.32</v>
      </c>
    </row>
  </sheetData>
  <mergeCells count="14">
    <mergeCell ref="A1:C1"/>
    <mergeCell ref="E1:G1"/>
    <mergeCell ref="I1:K1"/>
    <mergeCell ref="A4:A18"/>
    <mergeCell ref="B4:B10"/>
    <mergeCell ref="B11:B14"/>
    <mergeCell ref="B16:B17"/>
    <mergeCell ref="E4:E16"/>
    <mergeCell ref="F4:F8"/>
    <mergeCell ref="F9:F12"/>
    <mergeCell ref="F14:F15"/>
    <mergeCell ref="I4:I18"/>
    <mergeCell ref="J4:J10"/>
    <mergeCell ref="J11:J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“冬春游广西”住宿优惠补助审核明细表</vt:lpstr>
      <vt:lpstr>已发放补助资金清退情况明细表</vt:lpstr>
      <vt:lpstr>靖西长丰酒店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曹文</dc:creator>
  <cp:lastModifiedBy>陆壮壮</cp:lastModifiedBy>
  <dcterms:created xsi:type="dcterms:W3CDTF">2024-12-16T07:57:00Z</dcterms:created>
  <cp:lastPrinted>2025-02-11T01:20:00Z</cp:lastPrinted>
  <dcterms:modified xsi:type="dcterms:W3CDTF">2025-05-12T10:22:26Z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4070D55C5F1E4EFA9FF16EEBA3B43503_11</vt:lpwstr>
  </property>
  <property fmtid="{D5CDD505-2E9C-101B-9397-08002B2CF9AE}" pid="3" name="KSOProductBuildVer">
    <vt:lpwstr>2052-12.1.0.20784</vt:lpwstr>
  </property>
</Properties>
</file>